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mile\Desktop\D1-863 Regionu pletros tarybu info ir RAADu apibendrinta info\2016\"/>
    </mc:Choice>
  </mc:AlternateContent>
  <bookViews>
    <workbookView xWindow="0" yWindow="0" windowWidth="28800" windowHeight="11475" tabRatio="558" activeTab="1"/>
  </bookViews>
  <sheets>
    <sheet name="0 lapas" sheetId="2" r:id="rId1"/>
    <sheet name="1 lapas" sheetId="1" r:id="rId2"/>
    <sheet name="2 lapas" sheetId="3" r:id="rId3"/>
    <sheet name="3 lapas" sheetId="4" r:id="rId4"/>
    <sheet name="4 lapas" sheetId="5" r:id="rId5"/>
    <sheet name="5 lapas" sheetId="6" r:id="rId6"/>
    <sheet name="6 lapas" sheetId="7" r:id="rId7"/>
    <sheet name="7 lapas" sheetId="8" r:id="rId8"/>
    <sheet name="8 lapas" sheetId="9" r:id="rId9"/>
    <sheet name="9 lapas" sheetId="11" r:id="rId10"/>
    <sheet name="10 lapas" sheetId="12"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6" i="1" l="1"/>
  <c r="H12" i="1"/>
  <c r="I10" i="4"/>
  <c r="J10" i="4" s="1"/>
  <c r="H10" i="4"/>
  <c r="F10" i="4"/>
  <c r="C10" i="4"/>
  <c r="D10" i="4" s="1"/>
  <c r="I7" i="4"/>
  <c r="J7" i="4" s="1"/>
  <c r="H7" i="4"/>
  <c r="F7" i="4"/>
  <c r="C7" i="4"/>
  <c r="D7" i="4" s="1"/>
  <c r="F8" i="3"/>
  <c r="F11" i="3"/>
  <c r="H88" i="1"/>
  <c r="H87" i="1"/>
  <c r="H84" i="1"/>
  <c r="K12" i="1"/>
  <c r="K9" i="1"/>
  <c r="H9" i="1"/>
  <c r="H83" i="1" l="1"/>
  <c r="K8" i="1"/>
  <c r="K10" i="1"/>
  <c r="K11" i="1"/>
  <c r="K13" i="1"/>
  <c r="K7" i="1"/>
  <c r="H8" i="1"/>
  <c r="H85" i="1" l="1"/>
  <c r="H10" i="1"/>
  <c r="J73" i="4" l="1"/>
  <c r="J55" i="4"/>
  <c r="J56" i="4"/>
  <c r="J57" i="4"/>
  <c r="J54" i="4"/>
  <c r="H67" i="4"/>
  <c r="H68" i="4"/>
  <c r="H69" i="4"/>
  <c r="H70" i="4"/>
  <c r="H71" i="4"/>
  <c r="H72" i="4"/>
  <c r="H73" i="4"/>
  <c r="H66" i="4"/>
  <c r="H60" i="4"/>
  <c r="H61" i="4"/>
  <c r="H62" i="4"/>
  <c r="H63" i="4"/>
  <c r="H64" i="4"/>
  <c r="H59" i="4"/>
  <c r="F73" i="4"/>
  <c r="D73" i="4"/>
  <c r="C71" i="4"/>
  <c r="C72" i="4"/>
  <c r="C73" i="4"/>
  <c r="C74" i="5" l="1"/>
  <c r="E74" i="5"/>
  <c r="B74" i="5"/>
  <c r="C67" i="4"/>
  <c r="C68" i="4"/>
  <c r="C69" i="4"/>
  <c r="C70" i="4"/>
  <c r="C66" i="4"/>
  <c r="C60" i="4"/>
  <c r="C61" i="4"/>
  <c r="C62" i="4"/>
  <c r="C63" i="4"/>
  <c r="C64" i="4"/>
  <c r="C59" i="4"/>
  <c r="C55" i="4"/>
  <c r="C56" i="4"/>
  <c r="C57" i="4"/>
  <c r="C54" i="4"/>
  <c r="C50" i="4"/>
  <c r="C51" i="4"/>
  <c r="C52" i="4"/>
  <c r="C49" i="4"/>
  <c r="C42" i="4"/>
  <c r="C43" i="4"/>
  <c r="C44" i="4"/>
  <c r="C45" i="4"/>
  <c r="C46" i="4"/>
  <c r="C47" i="4"/>
  <c r="C41" i="4"/>
  <c r="C35" i="4"/>
  <c r="C36" i="4"/>
  <c r="C37" i="4"/>
  <c r="C38" i="4"/>
  <c r="C39" i="4"/>
  <c r="C34" i="4"/>
  <c r="C29" i="4"/>
  <c r="C30" i="4"/>
  <c r="C31" i="4"/>
  <c r="C32" i="4"/>
  <c r="C28" i="4"/>
  <c r="C21" i="4"/>
  <c r="C22" i="4"/>
  <c r="C23" i="4"/>
  <c r="C24" i="4"/>
  <c r="C25" i="4"/>
  <c r="C26" i="4"/>
  <c r="C20" i="4"/>
  <c r="C19" i="4"/>
  <c r="C18" i="4"/>
  <c r="C17" i="4"/>
  <c r="C16" i="4"/>
  <c r="C15" i="4"/>
  <c r="C14" i="4"/>
  <c r="C13" i="4"/>
  <c r="C6" i="4"/>
  <c r="C8" i="4"/>
  <c r="C9" i="4"/>
  <c r="C11" i="4"/>
  <c r="C5" i="4"/>
  <c r="I67" i="4"/>
  <c r="J67" i="4" s="1"/>
  <c r="I68" i="4"/>
  <c r="J68" i="4" s="1"/>
  <c r="I69" i="4"/>
  <c r="J69" i="4" s="1"/>
  <c r="I70" i="4"/>
  <c r="J70" i="4" s="1"/>
  <c r="I71" i="4"/>
  <c r="J71" i="4" s="1"/>
  <c r="I72" i="4"/>
  <c r="J72" i="4" s="1"/>
  <c r="I66" i="4"/>
  <c r="J66" i="4" s="1"/>
  <c r="I60" i="4"/>
  <c r="J60" i="4" s="1"/>
  <c r="I61" i="4"/>
  <c r="J61" i="4" s="1"/>
  <c r="I62" i="4"/>
  <c r="J62" i="4" s="1"/>
  <c r="I63" i="4"/>
  <c r="J63" i="4" s="1"/>
  <c r="I64" i="4"/>
  <c r="J64" i="4" s="1"/>
  <c r="I59" i="4"/>
  <c r="J59" i="4" s="1"/>
  <c r="I35" i="4"/>
  <c r="I36" i="4"/>
  <c r="I37" i="4"/>
  <c r="I38" i="4"/>
  <c r="I39" i="4"/>
  <c r="I34" i="4"/>
  <c r="I29" i="4"/>
  <c r="I30" i="4"/>
  <c r="I31" i="4"/>
  <c r="I32" i="4"/>
  <c r="I28" i="4"/>
  <c r="I6" i="4"/>
  <c r="I8" i="4"/>
  <c r="I9" i="4"/>
  <c r="I11" i="4"/>
  <c r="I5" i="4"/>
  <c r="I21" i="4" l="1"/>
  <c r="I22" i="4"/>
  <c r="I24" i="4"/>
  <c r="I25" i="4"/>
  <c r="I26" i="4"/>
  <c r="I20" i="4"/>
  <c r="I13" i="4"/>
  <c r="J13" i="4" s="1"/>
  <c r="I14" i="4"/>
  <c r="J14" i="4" s="1"/>
  <c r="I15" i="4"/>
  <c r="J15" i="4" s="1"/>
  <c r="I16" i="4"/>
  <c r="I18" i="4"/>
  <c r="B12" i="4"/>
  <c r="J50" i="4"/>
  <c r="J51" i="4"/>
  <c r="J52" i="4"/>
  <c r="J49" i="4"/>
  <c r="F50" i="4"/>
  <c r="F51" i="4"/>
  <c r="F52" i="4"/>
  <c r="F49" i="4"/>
  <c r="J42" i="4"/>
  <c r="J43" i="4"/>
  <c r="J44" i="4"/>
  <c r="J45" i="4"/>
  <c r="J46" i="4"/>
  <c r="J47" i="4"/>
  <c r="J41" i="4"/>
  <c r="J16" i="4"/>
  <c r="J18" i="4"/>
  <c r="H13" i="4"/>
  <c r="H14" i="4"/>
  <c r="H15" i="4"/>
  <c r="H16" i="4"/>
  <c r="H18" i="4"/>
  <c r="F13" i="4"/>
  <c r="F14" i="4"/>
  <c r="F15" i="4"/>
  <c r="F16" i="4"/>
  <c r="F17" i="4"/>
  <c r="F18" i="4"/>
  <c r="D13" i="4"/>
  <c r="D14" i="4"/>
  <c r="D15" i="4"/>
  <c r="D16" i="4"/>
  <c r="D18" i="4"/>
  <c r="J6" i="4"/>
  <c r="J9" i="4"/>
  <c r="J11" i="4"/>
  <c r="H6" i="4"/>
  <c r="H9" i="4"/>
  <c r="H11" i="4"/>
  <c r="F6" i="4"/>
  <c r="F9" i="4"/>
  <c r="F11" i="4"/>
  <c r="D6" i="4"/>
  <c r="D9" i="4"/>
  <c r="D11" i="4"/>
  <c r="E58" i="4" l="1"/>
  <c r="C58" i="4"/>
  <c r="C48" i="4"/>
  <c r="H75" i="1"/>
  <c r="F67" i="4" l="1"/>
  <c r="F68" i="4"/>
  <c r="F69" i="4"/>
  <c r="F70" i="4"/>
  <c r="F71" i="4"/>
  <c r="F72" i="4"/>
  <c r="D67" i="4"/>
  <c r="D68" i="4"/>
  <c r="D69" i="4"/>
  <c r="D70" i="4"/>
  <c r="D71" i="4"/>
  <c r="D72" i="4"/>
  <c r="D66" i="4"/>
  <c r="F74" i="3"/>
  <c r="F68" i="3"/>
  <c r="F69" i="3"/>
  <c r="F70" i="3"/>
  <c r="F71" i="3"/>
  <c r="F72" i="3"/>
  <c r="F73" i="3"/>
  <c r="H74" i="1"/>
  <c r="H73" i="1" l="1"/>
  <c r="H70" i="1"/>
  <c r="H71" i="1"/>
  <c r="H72" i="1"/>
  <c r="H147" i="1" l="1"/>
  <c r="H148" i="1"/>
  <c r="H149" i="1"/>
  <c r="H150" i="1"/>
  <c r="H151" i="1"/>
  <c r="H152" i="1"/>
  <c r="H146" i="1"/>
  <c r="H69" i="1"/>
  <c r="H68" i="1"/>
  <c r="F66" i="4"/>
  <c r="E65" i="4"/>
  <c r="C65" i="4"/>
  <c r="F63" i="4"/>
  <c r="F64" i="4"/>
  <c r="D63" i="4"/>
  <c r="D64" i="4"/>
  <c r="K66" i="1"/>
  <c r="H66" i="1"/>
  <c r="F62" i="4"/>
  <c r="D62" i="4"/>
  <c r="K64" i="1"/>
  <c r="H64" i="1"/>
  <c r="H142" i="1"/>
  <c r="H140" i="1"/>
  <c r="K65" i="1"/>
  <c r="K63" i="1"/>
  <c r="K62" i="1"/>
  <c r="K61" i="1"/>
  <c r="K58" i="1"/>
  <c r="K57" i="1"/>
  <c r="H65" i="1"/>
  <c r="F61" i="4"/>
  <c r="D61" i="4"/>
  <c r="H62" i="1"/>
  <c r="H63" i="1"/>
  <c r="D60" i="4"/>
  <c r="F60" i="4"/>
  <c r="D59" i="4" l="1"/>
  <c r="F59" i="4"/>
  <c r="H61" i="1"/>
  <c r="H55" i="4"/>
  <c r="H56" i="4"/>
  <c r="H57" i="4"/>
  <c r="H54" i="4"/>
  <c r="H50" i="4"/>
  <c r="H51" i="4"/>
  <c r="H52" i="4"/>
  <c r="H49" i="4"/>
  <c r="H42" i="4"/>
  <c r="H43" i="4"/>
  <c r="H44" i="4"/>
  <c r="H45" i="4"/>
  <c r="H46" i="4"/>
  <c r="H47" i="4"/>
  <c r="H41" i="4"/>
  <c r="F57" i="4"/>
  <c r="D57" i="4"/>
  <c r="H135" i="1"/>
  <c r="H136" i="1"/>
  <c r="H58" i="1"/>
  <c r="H59" i="1"/>
  <c r="F55" i="4"/>
  <c r="F56" i="4"/>
  <c r="F54" i="4"/>
  <c r="D50" i="4"/>
  <c r="D51" i="4"/>
  <c r="D52" i="4"/>
  <c r="D49" i="4"/>
  <c r="D55" i="4"/>
  <c r="D56" i="4"/>
  <c r="D54" i="4"/>
  <c r="J34" i="4" l="1"/>
  <c r="H34" i="4"/>
  <c r="F34" i="4"/>
  <c r="D34" i="4"/>
  <c r="H57" i="1"/>
  <c r="E53" i="4" l="1"/>
  <c r="E48" i="4"/>
  <c r="C53" i="4"/>
  <c r="K56" i="1"/>
  <c r="H56" i="1"/>
  <c r="K27" i="1"/>
  <c r="K54" i="1"/>
  <c r="H54" i="1"/>
  <c r="H130" i="1"/>
  <c r="K53" i="1"/>
  <c r="H53" i="1"/>
  <c r="H129" i="1" l="1"/>
  <c r="H131" i="1"/>
  <c r="K52" i="1"/>
  <c r="H52" i="1"/>
  <c r="H128" i="1"/>
  <c r="K51" i="1"/>
  <c r="H51" i="1"/>
  <c r="F47" i="4" l="1"/>
  <c r="D47" i="4"/>
  <c r="H126" i="1"/>
  <c r="H49" i="1"/>
  <c r="F46" i="4"/>
  <c r="D46" i="4"/>
  <c r="H125" i="1"/>
  <c r="H48" i="1"/>
  <c r="F45" i="4"/>
  <c r="D45" i="4"/>
  <c r="H123" i="1"/>
  <c r="H47" i="1"/>
  <c r="C40" i="4"/>
  <c r="E40" i="4"/>
  <c r="F44" i="4"/>
  <c r="D44" i="4"/>
  <c r="H46" i="1"/>
  <c r="F43" i="4"/>
  <c r="D43" i="4"/>
  <c r="F44" i="3"/>
  <c r="H120" i="1"/>
  <c r="H45" i="1"/>
  <c r="F42" i="4"/>
  <c r="D42" i="4"/>
  <c r="H44" i="1"/>
  <c r="D41" i="4"/>
  <c r="F41" i="4"/>
  <c r="H43" i="1"/>
  <c r="C33" i="4"/>
  <c r="E33" i="4"/>
  <c r="D39" i="4"/>
  <c r="F39" i="4"/>
  <c r="H39" i="4"/>
  <c r="K41" i="1"/>
  <c r="K40" i="1"/>
  <c r="H41" i="1"/>
  <c r="D38" i="4"/>
  <c r="F38" i="4"/>
  <c r="H38" i="4"/>
  <c r="J38" i="4"/>
  <c r="H115" i="1"/>
  <c r="K39" i="1"/>
  <c r="H40" i="1"/>
  <c r="H39" i="1"/>
  <c r="D35" i="4"/>
  <c r="D36" i="4"/>
  <c r="J35" i="4"/>
  <c r="J36" i="4"/>
  <c r="H35" i="4"/>
  <c r="H36" i="4"/>
  <c r="F36" i="4"/>
  <c r="H113" i="1"/>
  <c r="K38" i="1"/>
  <c r="H38" i="1"/>
  <c r="F35" i="4"/>
  <c r="H112" i="1"/>
  <c r="K37" i="1"/>
  <c r="H37" i="1"/>
  <c r="H111" i="1" l="1"/>
  <c r="H36" i="1"/>
  <c r="K36" i="1"/>
  <c r="E27" i="4" l="1"/>
  <c r="C27" i="4"/>
  <c r="E19" i="4"/>
  <c r="E12" i="4"/>
  <c r="C4" i="4"/>
  <c r="E4" i="4"/>
  <c r="D29" i="4"/>
  <c r="D30" i="4"/>
  <c r="D31" i="4"/>
  <c r="D32" i="4"/>
  <c r="D28" i="4"/>
  <c r="D22" i="4"/>
  <c r="D26" i="4"/>
  <c r="J30" i="4"/>
  <c r="J31" i="4"/>
  <c r="J32" i="4"/>
  <c r="H30" i="4"/>
  <c r="H31" i="4"/>
  <c r="H32" i="4"/>
  <c r="F30" i="4"/>
  <c r="F31" i="4"/>
  <c r="F32" i="4"/>
  <c r="H109" i="1"/>
  <c r="H108" i="1"/>
  <c r="H107" i="1"/>
  <c r="K33" i="1"/>
  <c r="K34" i="1"/>
  <c r="K31" i="1"/>
  <c r="K32" i="1"/>
  <c r="K30" i="1"/>
  <c r="H31" i="1"/>
  <c r="H32" i="1"/>
  <c r="J22" i="4"/>
  <c r="J24" i="4"/>
  <c r="J26" i="4"/>
  <c r="J20" i="4"/>
  <c r="J29" i="4"/>
  <c r="J28" i="4"/>
  <c r="H29" i="4"/>
  <c r="H28" i="4"/>
  <c r="H26" i="4"/>
  <c r="F29" i="4"/>
  <c r="F28" i="4"/>
  <c r="H106" i="1"/>
  <c r="V29" i="11"/>
  <c r="H105" i="1"/>
  <c r="H26" i="1"/>
  <c r="H27" i="1"/>
  <c r="H28" i="1"/>
  <c r="H30" i="1"/>
  <c r="H103" i="1"/>
  <c r="H102" i="1"/>
  <c r="H101" i="1"/>
  <c r="H22" i="4"/>
  <c r="H24" i="4"/>
  <c r="H20" i="4"/>
  <c r="F24" i="4"/>
  <c r="F22" i="4"/>
  <c r="F20" i="4"/>
  <c r="H25" i="1"/>
  <c r="H98" i="1"/>
  <c r="K23" i="1"/>
  <c r="K24" i="1"/>
  <c r="K25" i="1"/>
  <c r="K22" i="1"/>
  <c r="H23" i="1"/>
  <c r="H24" i="1"/>
  <c r="H22" i="1"/>
  <c r="H18" i="1"/>
  <c r="H19" i="1"/>
  <c r="H20" i="1"/>
  <c r="H97" i="1"/>
  <c r="D20" i="4"/>
  <c r="E74" i="4" l="1"/>
  <c r="K18" i="1"/>
  <c r="K19" i="1"/>
  <c r="K20" i="1"/>
  <c r="F16" i="3" l="1"/>
  <c r="H92" i="1"/>
  <c r="H93" i="1"/>
  <c r="H94" i="1"/>
  <c r="H95" i="1"/>
  <c r="K15" i="1"/>
  <c r="K16" i="1"/>
  <c r="K17" i="1"/>
  <c r="H17" i="1"/>
  <c r="H91" i="1" l="1"/>
  <c r="H15" i="1"/>
  <c r="H16" i="1"/>
  <c r="H90" i="1"/>
  <c r="H82" i="1"/>
  <c r="H13" i="1" l="1"/>
  <c r="H11" i="1"/>
  <c r="H7" i="1"/>
  <c r="F23" i="3" l="1"/>
  <c r="G144" i="1" l="1"/>
  <c r="H134" i="1"/>
  <c r="H124" i="1"/>
  <c r="H121" i="1"/>
  <c r="H99" i="1"/>
  <c r="H86" i="1"/>
  <c r="C21" i="8"/>
  <c r="D21" i="8"/>
  <c r="E21" i="8"/>
  <c r="F21" i="8"/>
  <c r="G21" i="8"/>
  <c r="H21" i="8"/>
  <c r="I21" i="8"/>
  <c r="J21" i="8"/>
  <c r="K21" i="8"/>
  <c r="L21" i="8"/>
  <c r="M21" i="8"/>
  <c r="N21" i="8"/>
  <c r="O21" i="8"/>
  <c r="P21" i="8"/>
  <c r="Q21" i="8"/>
  <c r="R21" i="8"/>
  <c r="S21" i="8"/>
  <c r="T21" i="8"/>
  <c r="U21" i="8"/>
  <c r="V21" i="8"/>
  <c r="W21" i="8"/>
  <c r="X21" i="8"/>
  <c r="Y21" i="8"/>
  <c r="Z21" i="8"/>
  <c r="AA21" i="8"/>
  <c r="AB21" i="8"/>
  <c r="B21" i="8"/>
  <c r="AA42" i="8"/>
  <c r="C42" i="8"/>
  <c r="D42" i="8"/>
  <c r="E42" i="8"/>
  <c r="F42" i="8"/>
  <c r="G42" i="8"/>
  <c r="H42" i="8"/>
  <c r="I42" i="8"/>
  <c r="J42" i="8"/>
  <c r="K42" i="8"/>
  <c r="L42" i="8"/>
  <c r="M42" i="8"/>
  <c r="N42" i="8"/>
  <c r="O42" i="8"/>
  <c r="P42" i="8"/>
  <c r="Q42" i="8"/>
  <c r="R42" i="8"/>
  <c r="S42" i="8"/>
  <c r="T42" i="8"/>
  <c r="U42" i="8"/>
  <c r="V42" i="8"/>
  <c r="W42" i="8"/>
  <c r="X42" i="8"/>
  <c r="Y42" i="8"/>
  <c r="Z42" i="8"/>
  <c r="B42" i="8"/>
  <c r="C50" i="8"/>
  <c r="D50" i="8"/>
  <c r="E50" i="8"/>
  <c r="F50" i="8"/>
  <c r="G50" i="8"/>
  <c r="H50" i="8"/>
  <c r="I50" i="8"/>
  <c r="J50" i="8"/>
  <c r="K50" i="8"/>
  <c r="L50" i="8"/>
  <c r="M50" i="8"/>
  <c r="N50" i="8"/>
  <c r="O50" i="8"/>
  <c r="P50" i="8"/>
  <c r="Q50" i="8"/>
  <c r="R50" i="8"/>
  <c r="S50" i="8"/>
  <c r="T50" i="8"/>
  <c r="U50" i="8"/>
  <c r="V50" i="8"/>
  <c r="W50" i="8"/>
  <c r="X50" i="8"/>
  <c r="Y50" i="8"/>
  <c r="Z50" i="8"/>
  <c r="AA50" i="8"/>
  <c r="AB50" i="8"/>
  <c r="B50" i="8"/>
  <c r="Q55" i="8"/>
  <c r="R55" i="8"/>
  <c r="S55" i="8"/>
  <c r="T55" i="8"/>
  <c r="U55" i="8"/>
  <c r="V55" i="8"/>
  <c r="W55" i="8"/>
  <c r="X55" i="8"/>
  <c r="Y55" i="8"/>
  <c r="Z55" i="8"/>
  <c r="AA55" i="8"/>
  <c r="AB55" i="8"/>
  <c r="C55" i="8"/>
  <c r="D55" i="8"/>
  <c r="E55" i="8"/>
  <c r="F55" i="8"/>
  <c r="G55" i="8"/>
  <c r="H55" i="8"/>
  <c r="I55" i="8"/>
  <c r="J55" i="8"/>
  <c r="K55" i="8"/>
  <c r="L55" i="8"/>
  <c r="M55" i="8"/>
  <c r="N55" i="8"/>
  <c r="O55" i="8"/>
  <c r="P55" i="8"/>
  <c r="B55" i="8"/>
  <c r="B6" i="8"/>
  <c r="C6" i="8"/>
  <c r="D6" i="8"/>
  <c r="E6" i="8"/>
  <c r="F6" i="8"/>
  <c r="G6" i="8"/>
  <c r="H6" i="8"/>
  <c r="I6" i="8"/>
  <c r="J6" i="8"/>
  <c r="K6" i="8"/>
  <c r="L6" i="8"/>
  <c r="M6" i="8"/>
  <c r="N6" i="8"/>
  <c r="O6" i="8"/>
  <c r="P6" i="8"/>
  <c r="Q6" i="8"/>
  <c r="R6" i="8"/>
  <c r="S6" i="8"/>
  <c r="T6" i="8"/>
  <c r="U6" i="8"/>
  <c r="V6" i="8"/>
  <c r="W6" i="8"/>
  <c r="X6" i="8"/>
  <c r="Y6" i="8"/>
  <c r="Z6" i="8"/>
  <c r="AA6" i="8"/>
  <c r="AB6" i="8"/>
  <c r="B14" i="8"/>
  <c r="C14" i="8"/>
  <c r="D14" i="8"/>
  <c r="E14" i="8"/>
  <c r="F14" i="8"/>
  <c r="G14" i="8"/>
  <c r="H14" i="8"/>
  <c r="I14" i="8"/>
  <c r="J14" i="8"/>
  <c r="K14" i="8"/>
  <c r="L14" i="8"/>
  <c r="M14" i="8"/>
  <c r="N14" i="8"/>
  <c r="O14" i="8"/>
  <c r="P14" i="8"/>
  <c r="Q14" i="8"/>
  <c r="R14" i="8"/>
  <c r="S14" i="8"/>
  <c r="T14" i="8"/>
  <c r="U14" i="8"/>
  <c r="V14" i="8"/>
  <c r="W14" i="8"/>
  <c r="X14" i="8"/>
  <c r="Y14" i="8"/>
  <c r="Z14" i="8"/>
  <c r="AA14" i="8"/>
  <c r="AB14" i="8"/>
  <c r="B29" i="8"/>
  <c r="C29" i="8"/>
  <c r="D29" i="8"/>
  <c r="E29" i="8"/>
  <c r="F29" i="8"/>
  <c r="G29" i="8"/>
  <c r="H29" i="8"/>
  <c r="I29" i="8"/>
  <c r="J29" i="8"/>
  <c r="K29" i="8"/>
  <c r="L29" i="8"/>
  <c r="M29" i="8"/>
  <c r="N29" i="8"/>
  <c r="O29" i="8"/>
  <c r="P29" i="8"/>
  <c r="Q29" i="8"/>
  <c r="R29" i="8"/>
  <c r="S29" i="8"/>
  <c r="T29" i="8"/>
  <c r="U29" i="8"/>
  <c r="V29" i="8"/>
  <c r="W29" i="8"/>
  <c r="X29" i="8"/>
  <c r="Y29" i="8"/>
  <c r="Z29" i="8"/>
  <c r="AA29" i="8"/>
  <c r="AB29" i="8"/>
  <c r="B35" i="8"/>
  <c r="C35" i="8"/>
  <c r="D35" i="8"/>
  <c r="E35" i="8"/>
  <c r="F35" i="8"/>
  <c r="G35" i="8"/>
  <c r="H35" i="8"/>
  <c r="I35" i="8"/>
  <c r="J35" i="8"/>
  <c r="K35" i="8"/>
  <c r="L35" i="8"/>
  <c r="M35" i="8"/>
  <c r="N35" i="8"/>
  <c r="O35" i="8"/>
  <c r="P35" i="8"/>
  <c r="Q35" i="8"/>
  <c r="R35" i="8"/>
  <c r="S35" i="8"/>
  <c r="T35" i="8"/>
  <c r="U35" i="8"/>
  <c r="V35" i="8"/>
  <c r="W35" i="8"/>
  <c r="X35" i="8"/>
  <c r="Y35" i="8"/>
  <c r="Z35" i="8"/>
  <c r="AA35" i="8"/>
  <c r="AB35" i="8"/>
  <c r="B60" i="8"/>
  <c r="C60" i="8"/>
  <c r="D60" i="8"/>
  <c r="E60" i="8"/>
  <c r="F60" i="8"/>
  <c r="G60" i="8"/>
  <c r="H60" i="8"/>
  <c r="I60" i="8"/>
  <c r="J60" i="8"/>
  <c r="K60" i="8"/>
  <c r="L60" i="8"/>
  <c r="M60" i="8"/>
  <c r="N60" i="8"/>
  <c r="O60" i="8"/>
  <c r="P60" i="8"/>
  <c r="Q60" i="8"/>
  <c r="R60" i="8"/>
  <c r="S60" i="8"/>
  <c r="T60" i="8"/>
  <c r="U60" i="8"/>
  <c r="V60" i="8"/>
  <c r="W60" i="8"/>
  <c r="X60" i="8"/>
  <c r="Y60" i="8"/>
  <c r="Z60" i="8"/>
  <c r="AA60" i="8"/>
  <c r="AB60" i="8"/>
  <c r="B67" i="8"/>
  <c r="C67" i="8"/>
  <c r="D67" i="8"/>
  <c r="E67" i="8"/>
  <c r="F67" i="8"/>
  <c r="G67" i="8"/>
  <c r="H67" i="8"/>
  <c r="I67" i="8"/>
  <c r="J67" i="8"/>
  <c r="K67" i="8"/>
  <c r="L67" i="8"/>
  <c r="M67" i="8"/>
  <c r="N67" i="8"/>
  <c r="O67" i="8"/>
  <c r="P67" i="8"/>
  <c r="Q67" i="8"/>
  <c r="R67" i="8"/>
  <c r="S67" i="8"/>
  <c r="T67" i="8"/>
  <c r="U67" i="8"/>
  <c r="V67" i="8"/>
  <c r="W67" i="8"/>
  <c r="X67" i="8"/>
  <c r="Y67" i="8"/>
  <c r="Z67" i="8"/>
  <c r="AA67" i="8"/>
  <c r="AB67" i="8"/>
  <c r="D37" i="7"/>
  <c r="B65" i="4"/>
  <c r="B58" i="4"/>
  <c r="B53" i="4"/>
  <c r="B48" i="4"/>
  <c r="B40" i="4"/>
  <c r="B33" i="4"/>
  <c r="B27" i="4"/>
  <c r="B19" i="4"/>
  <c r="G19" i="4"/>
  <c r="B4" i="4"/>
  <c r="G53" i="4"/>
  <c r="G48" i="4"/>
  <c r="G65" i="4"/>
  <c r="G58" i="4"/>
  <c r="G40" i="4"/>
  <c r="G33" i="4"/>
  <c r="G27" i="4"/>
  <c r="G4" i="4"/>
  <c r="H4" i="4" l="1"/>
  <c r="H19" i="4"/>
  <c r="B74" i="4"/>
  <c r="I19" i="4"/>
  <c r="J19" i="4" s="1"/>
  <c r="H53" i="4"/>
  <c r="I53" i="4"/>
  <c r="J53" i="4" s="1"/>
  <c r="H48" i="4"/>
  <c r="H27" i="4"/>
  <c r="H33" i="4"/>
  <c r="H40" i="4"/>
  <c r="I48" i="4"/>
  <c r="J48" i="4" s="1"/>
  <c r="H65" i="4"/>
  <c r="I33" i="4"/>
  <c r="J33" i="4" s="1"/>
  <c r="H58" i="4"/>
  <c r="I40" i="4"/>
  <c r="J40" i="4" s="1"/>
  <c r="I27" i="4"/>
  <c r="J27" i="4" s="1"/>
  <c r="I65" i="4"/>
  <c r="J65" i="4" s="1"/>
  <c r="I4" i="4"/>
  <c r="J4" i="4" s="1"/>
  <c r="I58" i="4"/>
  <c r="J58" i="4" s="1"/>
  <c r="B66" i="3"/>
  <c r="B59" i="3"/>
  <c r="B54" i="3"/>
  <c r="B49" i="3"/>
  <c r="B41" i="3"/>
  <c r="B34" i="3"/>
  <c r="B28" i="3"/>
  <c r="B20" i="3"/>
  <c r="C5" i="3"/>
  <c r="D5" i="3"/>
  <c r="E5" i="3"/>
  <c r="B5" i="3"/>
  <c r="C13" i="3"/>
  <c r="D13" i="3"/>
  <c r="E13" i="3"/>
  <c r="B13" i="3"/>
  <c r="C49" i="3"/>
  <c r="D49" i="3"/>
  <c r="E49" i="3"/>
  <c r="F53" i="3"/>
  <c r="F52" i="3"/>
  <c r="F51" i="3"/>
  <c r="C54" i="3"/>
  <c r="D54" i="3"/>
  <c r="E54" i="3"/>
  <c r="F55" i="3"/>
  <c r="F56" i="3"/>
  <c r="F58" i="3"/>
  <c r="F57" i="3"/>
  <c r="F50" i="3"/>
  <c r="F67" i="3"/>
  <c r="E66" i="3"/>
  <c r="D66" i="3"/>
  <c r="C66" i="3"/>
  <c r="F65" i="3"/>
  <c r="F64" i="3"/>
  <c r="F63" i="3"/>
  <c r="F62" i="3"/>
  <c r="F61" i="3"/>
  <c r="F60" i="3"/>
  <c r="E59" i="3"/>
  <c r="D59" i="3"/>
  <c r="C59" i="3"/>
  <c r="F48" i="3"/>
  <c r="F47" i="3"/>
  <c r="F46" i="3"/>
  <c r="F45" i="3"/>
  <c r="F43" i="3"/>
  <c r="F42" i="3"/>
  <c r="E41" i="3"/>
  <c r="D41" i="3"/>
  <c r="C41" i="3"/>
  <c r="F40" i="3"/>
  <c r="F39" i="3"/>
  <c r="F38" i="3"/>
  <c r="F37" i="3"/>
  <c r="F36" i="3"/>
  <c r="F35" i="3"/>
  <c r="E34" i="3"/>
  <c r="D34" i="3"/>
  <c r="C34" i="3"/>
  <c r="F33" i="3"/>
  <c r="F32" i="3"/>
  <c r="F31" i="3"/>
  <c r="F30" i="3"/>
  <c r="F29" i="3"/>
  <c r="E28" i="3"/>
  <c r="D28" i="3"/>
  <c r="C28" i="3"/>
  <c r="F27" i="3"/>
  <c r="F26" i="3"/>
  <c r="F25" i="3"/>
  <c r="F24" i="3"/>
  <c r="F22" i="3"/>
  <c r="F21" i="3"/>
  <c r="E20" i="3"/>
  <c r="D20" i="3"/>
  <c r="C20" i="3"/>
  <c r="F19" i="3"/>
  <c r="F18" i="3"/>
  <c r="F17" i="3"/>
  <c r="F15" i="3"/>
  <c r="F14" i="3"/>
  <c r="F12" i="3"/>
  <c r="F10" i="3"/>
  <c r="F9" i="3"/>
  <c r="F7" i="3"/>
  <c r="F6" i="3"/>
  <c r="C127" i="1"/>
  <c r="D127" i="1"/>
  <c r="E127" i="1"/>
  <c r="F127" i="1"/>
  <c r="G127" i="1"/>
  <c r="B127" i="1"/>
  <c r="G132" i="1"/>
  <c r="C132" i="1"/>
  <c r="D132" i="1"/>
  <c r="E132" i="1"/>
  <c r="F132" i="1"/>
  <c r="B132" i="1"/>
  <c r="I67" i="1"/>
  <c r="J67" i="1"/>
  <c r="F60" i="1"/>
  <c r="E60" i="1"/>
  <c r="D60" i="1"/>
  <c r="C55" i="1"/>
  <c r="I55" i="1"/>
  <c r="J55" i="1"/>
  <c r="F54" i="3" l="1"/>
  <c r="F20" i="3"/>
  <c r="H127" i="1"/>
  <c r="H132" i="1"/>
  <c r="F13" i="3"/>
  <c r="E75" i="3"/>
  <c r="F5" i="3"/>
  <c r="D75" i="3"/>
  <c r="C75" i="3"/>
  <c r="B75" i="3"/>
  <c r="F49" i="3"/>
  <c r="F28" i="3"/>
  <c r="F66" i="3"/>
  <c r="F41" i="3"/>
  <c r="F34" i="3"/>
  <c r="F59" i="3"/>
  <c r="K55" i="1"/>
  <c r="I21" i="1"/>
  <c r="J21" i="1"/>
  <c r="J6" i="1"/>
  <c r="J14" i="1"/>
  <c r="I14" i="1"/>
  <c r="G14" i="1"/>
  <c r="F14" i="1"/>
  <c r="E14" i="1"/>
  <c r="D14" i="1"/>
  <c r="C14" i="1"/>
  <c r="B14" i="1"/>
  <c r="B6" i="1"/>
  <c r="B89" i="1"/>
  <c r="D55" i="1"/>
  <c r="E55" i="1"/>
  <c r="F55" i="1"/>
  <c r="G55" i="1"/>
  <c r="B55" i="1"/>
  <c r="C50" i="1"/>
  <c r="D50" i="1"/>
  <c r="E50" i="1"/>
  <c r="F50" i="1"/>
  <c r="G50" i="1"/>
  <c r="I50" i="1"/>
  <c r="J50" i="1"/>
  <c r="B50" i="1"/>
  <c r="C29" i="1"/>
  <c r="G29" i="1"/>
  <c r="F144" i="1"/>
  <c r="E144" i="1"/>
  <c r="D144" i="1"/>
  <c r="C144" i="1"/>
  <c r="B144" i="1"/>
  <c r="G137" i="1"/>
  <c r="F137" i="1"/>
  <c r="E137" i="1"/>
  <c r="D137" i="1"/>
  <c r="C137" i="1"/>
  <c r="B137" i="1"/>
  <c r="G110" i="1"/>
  <c r="F110" i="1"/>
  <c r="E110" i="1"/>
  <c r="D110" i="1"/>
  <c r="C110" i="1"/>
  <c r="B110" i="1"/>
  <c r="G104" i="1"/>
  <c r="F104" i="1"/>
  <c r="E104" i="1"/>
  <c r="D104" i="1"/>
  <c r="C104" i="1"/>
  <c r="B104" i="1"/>
  <c r="G96" i="1"/>
  <c r="F96" i="1"/>
  <c r="E96" i="1"/>
  <c r="D96" i="1"/>
  <c r="C96" i="1"/>
  <c r="B96" i="1"/>
  <c r="G89" i="1"/>
  <c r="F89" i="1"/>
  <c r="E89" i="1"/>
  <c r="D89" i="1"/>
  <c r="C89" i="1"/>
  <c r="G81" i="1"/>
  <c r="F81" i="1"/>
  <c r="E81" i="1"/>
  <c r="D81" i="1"/>
  <c r="C81" i="1"/>
  <c r="B81" i="1"/>
  <c r="G67" i="1"/>
  <c r="F67" i="1"/>
  <c r="E67" i="1"/>
  <c r="D67" i="1"/>
  <c r="C67" i="1"/>
  <c r="B67" i="1"/>
  <c r="J60" i="1"/>
  <c r="I60" i="1"/>
  <c r="G60" i="1"/>
  <c r="C60" i="1"/>
  <c r="B60" i="1"/>
  <c r="J42" i="1"/>
  <c r="I42" i="1"/>
  <c r="G42" i="1"/>
  <c r="F42" i="1"/>
  <c r="E42" i="1"/>
  <c r="D42" i="1"/>
  <c r="C42" i="1"/>
  <c r="B42" i="1"/>
  <c r="J35" i="1"/>
  <c r="I35" i="1"/>
  <c r="G35" i="1"/>
  <c r="F35" i="1"/>
  <c r="E35" i="1"/>
  <c r="D35" i="1"/>
  <c r="C35" i="1"/>
  <c r="B35" i="1"/>
  <c r="B29" i="1" s="1"/>
  <c r="J29" i="1"/>
  <c r="I29" i="1"/>
  <c r="F29" i="1"/>
  <c r="E29" i="1"/>
  <c r="D29" i="1"/>
  <c r="G21" i="1"/>
  <c r="F21" i="1"/>
  <c r="E21" i="1"/>
  <c r="D21" i="1"/>
  <c r="C21" i="1"/>
  <c r="B21" i="1"/>
  <c r="I6" i="1"/>
  <c r="G6" i="1"/>
  <c r="F6" i="1"/>
  <c r="E6" i="1"/>
  <c r="D6" i="1"/>
  <c r="C6" i="1"/>
  <c r="G76" i="1" l="1"/>
  <c r="H42" i="1"/>
  <c r="F75" i="3"/>
  <c r="H137" i="1"/>
  <c r="H110" i="1"/>
  <c r="H144" i="1"/>
  <c r="H104" i="1"/>
  <c r="H96" i="1"/>
  <c r="I76" i="1"/>
  <c r="H89" i="1"/>
  <c r="H81" i="1"/>
  <c r="K6" i="1"/>
  <c r="H14" i="1"/>
  <c r="K14" i="1"/>
  <c r="K21" i="1"/>
  <c r="H67" i="1"/>
  <c r="K29" i="1"/>
  <c r="K35" i="1"/>
  <c r="K60" i="1"/>
  <c r="K42" i="1"/>
  <c r="C76" i="1"/>
  <c r="F76" i="1"/>
  <c r="H55" i="1"/>
  <c r="J76" i="1"/>
  <c r="K50" i="1"/>
  <c r="E76" i="1"/>
  <c r="H60" i="1"/>
  <c r="D76" i="1"/>
  <c r="K67" i="1"/>
  <c r="H50" i="1"/>
  <c r="H6" i="1"/>
  <c r="H21" i="1"/>
  <c r="H35" i="1"/>
  <c r="H29" i="1"/>
  <c r="H76" i="1" l="1"/>
  <c r="K76" i="1"/>
  <c r="D17" i="4"/>
  <c r="C12" i="4"/>
  <c r="C74" i="4" s="1"/>
  <c r="I17" i="4"/>
  <c r="G12" i="4"/>
  <c r="G74" i="4" s="1"/>
  <c r="H74" i="4" s="1"/>
  <c r="J17" i="4" l="1"/>
  <c r="I12" i="4"/>
  <c r="H17" i="4"/>
  <c r="H12" i="4"/>
  <c r="J12" i="4" l="1"/>
  <c r="I74" i="4"/>
  <c r="J74" i="4" s="1"/>
</calcChain>
</file>

<file path=xl/comments1.xml><?xml version="1.0" encoding="utf-8"?>
<comments xmlns="http://schemas.openxmlformats.org/spreadsheetml/2006/main">
  <authors>
    <author>Kamilė Sabaliauskaitė</author>
  </authors>
  <commentList>
    <comment ref="B47" authorId="0" shapeId="0">
      <text>
        <r>
          <rPr>
            <b/>
            <sz val="9"/>
            <color indexed="81"/>
            <rFont val="Tahoma"/>
            <family val="2"/>
            <charset val="186"/>
          </rPr>
          <t>* Bešeimininkės atliekos buvo tvarkomos: Kuršėnų kaim. sen., Čiuinių k., Ginkūnų sen., Ginkūnų k., Šiaulių kaim. sen., Vijolių k., Kužių sen., Smilgių k., tvarkant atliekomis  užterštas teritorijas, tikslus sutvarkytas atliekų kiekis nėra žinomas.</t>
        </r>
      </text>
    </comment>
    <comment ref="C47" authorId="0" shapeId="0">
      <text>
        <r>
          <rPr>
            <b/>
            <sz val="9"/>
            <color indexed="81"/>
            <rFont val="Tahoma"/>
            <family val="2"/>
            <charset val="186"/>
          </rPr>
          <t>* Bešeimininkės atliekos buvo tvarkomos: Kuršėnų kaim. sen., Čiuinių k., Ginkūnų sen., Ginkūnų k., Šiaulių kaim. sen., Vijolių k., Kužių sen., Smilgių k., tvarkant atliekomis  užterštas teritorijas, tikslus sutvarkytas atliekų kiekis nėra žinomas.</t>
        </r>
      </text>
    </comment>
    <comment ref="B72" authorId="0" shapeId="0">
      <text>
        <r>
          <rPr>
            <b/>
            <sz val="9"/>
            <color indexed="81"/>
            <rFont val="Tahoma"/>
            <family val="2"/>
            <charset val="186"/>
          </rPr>
          <t>Savavališki sąvartynai – 3897,04 m3 
ir padangos - 449,916 t</t>
        </r>
      </text>
    </comment>
    <comment ref="C72" authorId="0" shapeId="0">
      <text>
        <r>
          <rPr>
            <b/>
            <sz val="9"/>
            <color indexed="81"/>
            <rFont val="Tahoma"/>
            <family val="2"/>
            <charset val="186"/>
          </rPr>
          <t>Savavališki sąvartynai – 3897,04 m3 
ir padangos - 449,916 t</t>
        </r>
      </text>
    </comment>
  </commentList>
</comments>
</file>

<file path=xl/comments2.xml><?xml version="1.0" encoding="utf-8"?>
<comments xmlns="http://schemas.openxmlformats.org/spreadsheetml/2006/main">
  <authors>
    <author>Kamilė Sabaliauskaitė</author>
  </authors>
  <commentList>
    <comment ref="N9" authorId="0" shapeId="0">
      <text>
        <r>
          <rPr>
            <sz val="9"/>
            <color indexed="81"/>
            <rFont val="Tahoma"/>
            <family val="2"/>
            <charset val="186"/>
          </rPr>
          <t>metalų atliekos</t>
        </r>
      </text>
    </comment>
    <comment ref="N10" authorId="0" shapeId="0">
      <text>
        <r>
          <rPr>
            <sz val="9"/>
            <color indexed="81"/>
            <rFont val="Tahoma"/>
            <family val="2"/>
            <charset val="186"/>
          </rPr>
          <t>metalų atliekos</t>
        </r>
      </text>
    </comment>
    <comment ref="N11" authorId="0" shapeId="0">
      <text>
        <r>
          <rPr>
            <sz val="9"/>
            <color indexed="81"/>
            <rFont val="Tahoma"/>
            <family val="2"/>
            <charset val="186"/>
          </rPr>
          <t>metalų atliekos</t>
        </r>
      </text>
    </comment>
    <comment ref="N73" authorId="0" shapeId="0">
      <text>
        <r>
          <rPr>
            <b/>
            <sz val="9"/>
            <color indexed="81"/>
            <rFont val="Tahoma"/>
            <family val="2"/>
            <charset val="186"/>
          </rPr>
          <t>tekstilės atliekos</t>
        </r>
      </text>
    </comment>
  </commentList>
</comments>
</file>

<file path=xl/comments3.xml><?xml version="1.0" encoding="utf-8"?>
<comments xmlns="http://schemas.openxmlformats.org/spreadsheetml/2006/main">
  <authors>
    <author>Kamilė Sabaliauskaitė</author>
  </authors>
  <commentList>
    <comment ref="C8" authorId="0" shapeId="0">
      <text>
        <r>
          <rPr>
            <b/>
            <sz val="9"/>
            <color indexed="81"/>
            <rFont val="Tahoma"/>
            <family val="2"/>
            <charset val="186"/>
          </rPr>
          <t>Jeigu individualaus namo savininkui (-ams) yra duoti antrinių žaliavų surinkimo konteineriai (t. y. stiklo + pakuočių, tai įvertinome kaip aikštelę - 1 vnt.)</t>
        </r>
      </text>
    </comment>
  </commentList>
</comments>
</file>

<file path=xl/comments4.xml><?xml version="1.0" encoding="utf-8"?>
<comments xmlns="http://schemas.openxmlformats.org/spreadsheetml/2006/main">
  <authors>
    <author>Kamilė Sabaliauskaitė</author>
  </authors>
  <commentList>
    <comment ref="N15" authorId="0" shapeId="0">
      <text>
        <r>
          <rPr>
            <b/>
            <sz val="9"/>
            <color indexed="81"/>
            <rFont val="Tahoma"/>
            <family val="2"/>
            <charset val="186"/>
          </rPr>
          <t>Lietuvos aplinkos apsaugos investicijų fondo dotacijos bei gamintojų ir importuotojų organizacijų lėšomis 2015 m. nupirkti ir išdalinti pakuočių atliekų surinkimo konteineriai individualioms gyvenamųjų namų valdoms:
- stiklo pakuotės atliekoms - 6750 vnt.;
- popieriaus, plastiko ir metalo pakuotės atliekoms - 6250 vnt.</t>
        </r>
      </text>
    </comment>
    <comment ref="O15" authorId="0" shapeId="0">
      <text>
        <r>
          <rPr>
            <b/>
            <sz val="9"/>
            <color indexed="81"/>
            <rFont val="Tahoma"/>
            <family val="2"/>
            <charset val="186"/>
          </rPr>
          <t>Lietuvos aplinkos apsaugos investicijų fondo dotacijos bei gamintojų ir importuotojų organizacijų lėšomis 2015 m. nupirkti ir išdalinti pakuočių atliekų surinkimo konteineriai individualioms gyvenamųjų namų valdoms:
- stiklo pakuotės atliekoms - 6750 vnt.;
- popieriaus, plastiko ir metalo pakuotės atliekoms - 6250 vnt.</t>
        </r>
      </text>
    </comment>
    <comment ref="Z15" authorId="0" shapeId="0">
      <text>
        <r>
          <rPr>
            <b/>
            <sz val="9"/>
            <color indexed="81"/>
            <rFont val="Tahoma"/>
            <family val="2"/>
            <charset val="186"/>
          </rPr>
          <t>Lietuvos aplinkos apsaugos investicijų fondo dotacijos bei gamintojų ir importuotojų organizacijų lėšomis 2015 m. nupirkti ir išdalinti pakuočių atliekų surinkimo konteineriai individualioms gyvenamųjų namų valdoms:
- stiklo pakuotės atliekoms - 6750 vnt.;
- popieriaus, plastiko ir metalo pakuotės atliekoms - 6250 vnt.</t>
        </r>
      </text>
    </comment>
    <comment ref="AA15" authorId="0" shapeId="0">
      <text>
        <r>
          <rPr>
            <b/>
            <sz val="9"/>
            <color indexed="81"/>
            <rFont val="Tahoma"/>
            <family val="2"/>
            <charset val="186"/>
          </rPr>
          <t>Lietuvos aplinkos apsaugos investicijų fondo dotacijos bei gamintojų ir importuotojų organizacijų lėšomis 2015 m. nupirkti ir išdalinti pakuočių atliekų surinkimo konteineriai individualioms gyvenamųjų namų valdoms:
- stiklo pakuotės atliekoms - 6750 vnt.;
- popieriaus, plastiko ir metalo pakuotės atliekoms - 6250 vnt.</t>
        </r>
      </text>
    </comment>
    <comment ref="N74" authorId="0" shapeId="0">
      <text>
        <r>
          <rPr>
            <b/>
            <sz val="9"/>
            <color indexed="81"/>
            <rFont val="Tahoma"/>
            <family val="2"/>
            <charset val="186"/>
          </rPr>
          <t>* šiuo metu tinkami naudoti 630 komplektų (komplekte po vieną konteinerį stiklui, plastikui ir popieriui) konteinerių, nors ankstesniais metais AM iš GPATP lėšų nupirko ir perdavė Vilniaus miesto savivaldybei 850 komplektų konteinerių.</t>
        </r>
      </text>
    </comment>
    <comment ref="O74" authorId="0" shapeId="0">
      <text>
        <r>
          <rPr>
            <b/>
            <sz val="9"/>
            <color indexed="81"/>
            <rFont val="Tahoma"/>
            <family val="2"/>
            <charset val="186"/>
          </rPr>
          <t>* šiuo metu tinkami naudoti 630 komplektų (komplekte po vieną konteinerį stiklui, plastikui ir popieriui) konteinerių, nors ankstesniais metais AM iš GPATP lėšų nupirko ir perdavė Vilniaus miesto savivaldybei 850 komplektų konteinerių.</t>
        </r>
      </text>
    </comment>
    <comment ref="P74" authorId="0" shapeId="0">
      <text>
        <r>
          <rPr>
            <b/>
            <sz val="9"/>
            <color indexed="81"/>
            <rFont val="Tahoma"/>
            <family val="2"/>
            <charset val="186"/>
          </rPr>
          <t>* šiuo metu tinkami naudoti 630 komplektų (komplekte po vieną konteinerį stiklui, plastikui ir popieriui) konteinerių, nors ankstesniais metais AM iš GPATP lėšų nupirko ir perdavė Vilniaus miesto savivaldybei 850 komplektų konteinerių.</t>
        </r>
      </text>
    </comment>
  </commentList>
</comments>
</file>

<file path=xl/comments5.xml><?xml version="1.0" encoding="utf-8"?>
<comments xmlns="http://schemas.openxmlformats.org/spreadsheetml/2006/main">
  <authors>
    <author>Kamilė Sabaliauskaitė</author>
  </authors>
  <commentList>
    <comment ref="R13" authorId="0" shapeId="0">
      <text>
        <r>
          <rPr>
            <b/>
            <sz val="9"/>
            <color indexed="81"/>
            <rFont val="Tahoma"/>
            <family val="2"/>
            <charset val="186"/>
          </rPr>
          <t>Pagal konteinerio talpą ir tuštinimo periodiškumą</t>
        </r>
        <r>
          <rPr>
            <sz val="9"/>
            <color indexed="81"/>
            <rFont val="Tahoma"/>
            <family val="2"/>
            <charset val="186"/>
          </rPr>
          <t xml:space="preserve">
</t>
        </r>
      </text>
    </comment>
    <comment ref="R15" authorId="0" shapeId="0">
      <text>
        <r>
          <rPr>
            <b/>
            <sz val="9"/>
            <color indexed="81"/>
            <rFont val="Tahoma"/>
            <family val="2"/>
            <charset val="186"/>
          </rPr>
          <t>pagal faktinį atliekų išvežimą</t>
        </r>
      </text>
    </comment>
    <comment ref="E38" authorId="0" shapeId="0">
      <text>
        <r>
          <rPr>
            <b/>
            <sz val="9"/>
            <color indexed="81"/>
            <rFont val="Tahoma"/>
            <family val="2"/>
            <charset val="186"/>
          </rPr>
          <t>Vienas gyventojas per mėnesį moka 1,91 Eur/gyv.</t>
        </r>
      </text>
    </comment>
    <comment ref="F38" authorId="0" shapeId="0">
      <text>
        <r>
          <rPr>
            <b/>
            <sz val="9"/>
            <color indexed="81"/>
            <rFont val="Tahoma"/>
            <family val="2"/>
            <charset val="186"/>
          </rPr>
          <t>Priklauso nuo gyventojų skaičiaus.
Vienas gyventojas per mėnesį moka 1,91 Eur/gyv.</t>
        </r>
      </text>
    </comment>
    <comment ref="G38" authorId="0" shapeId="0">
      <text>
        <r>
          <rPr>
            <b/>
            <sz val="9"/>
            <color indexed="81"/>
            <rFont val="Tahoma"/>
            <family val="2"/>
            <charset val="186"/>
          </rPr>
          <t>Priklauso nuo gyventojų skaičiaus, konteinerio talpos, išvežimo periodiškumo
120 l konteinerio išvežimas - 1,92 Eur/vnt.
240 l konteinerio išvežimas - 3,84 Eur/vnt.
1100 l konteinerio išvežimas - 17,59 Eur/vnt.</t>
        </r>
      </text>
    </comment>
    <comment ref="H38" authorId="0" shapeId="0">
      <text>
        <r>
          <rPr>
            <b/>
            <sz val="9"/>
            <color indexed="81"/>
            <rFont val="Tahoma"/>
            <family val="2"/>
            <charset val="186"/>
          </rPr>
          <t>Priklauso nuo gyventojų skaičiaus, konteinerio talpos, išvežimo periodiškumo</t>
        </r>
        <r>
          <rPr>
            <sz val="9"/>
            <color indexed="81"/>
            <rFont val="Tahoma"/>
            <family val="2"/>
            <charset val="186"/>
          </rPr>
          <t xml:space="preserve">
</t>
        </r>
      </text>
    </comment>
    <comment ref="J38" authorId="0" shapeId="0">
      <text>
        <r>
          <rPr>
            <b/>
            <sz val="9"/>
            <color indexed="81"/>
            <rFont val="Tahoma"/>
            <family val="2"/>
            <charset val="186"/>
          </rPr>
          <t>Priklauso nuo gyventojų skaičiaus, konteinerio talpos, išvežimo periodiškumo</t>
        </r>
        <r>
          <rPr>
            <sz val="9"/>
            <color indexed="81"/>
            <rFont val="Tahoma"/>
            <family val="2"/>
            <charset val="186"/>
          </rPr>
          <t xml:space="preserve">
</t>
        </r>
      </text>
    </comment>
  </commentList>
</comments>
</file>

<file path=xl/sharedStrings.xml><?xml version="1.0" encoding="utf-8"?>
<sst xmlns="http://schemas.openxmlformats.org/spreadsheetml/2006/main" count="3009" uniqueCount="1079">
  <si>
    <t>VIEŠOSIOS KOMUNALINIŲ ATLIEKŲ TVARKYMO PASLAUGOS PLĖTROS  UŽDUOČIŲ VYKDYMAS</t>
  </si>
  <si>
    <t>Savivaldybė</t>
  </si>
  <si>
    <t>Gyventojų skaičius pagal deklaruojamą gyvenamąją vietą, vnt.</t>
  </si>
  <si>
    <t>Gyventojų skaičius, kuriems teikiama paslauga</t>
  </si>
  <si>
    <t xml:space="preserve">Įregistruotų ūkio subjektų skaičius, vnt. </t>
  </si>
  <si>
    <t>Paslaugos teikimas ūkio subjektams</t>
  </si>
  <si>
    <t>Miestuose daugiau 100000 gyv.</t>
  </si>
  <si>
    <t>Miestuose nuo 50000 iki 100000
gyv.</t>
  </si>
  <si>
    <t>Miestuose nuo 3000 iki 50000 gyv.</t>
  </si>
  <si>
    <t>Miesteliuose nuo 500 iki 3000 gyv.</t>
  </si>
  <si>
    <t>Miesteliuose mažiau nei 500 gyv.</t>
  </si>
  <si>
    <t>Ūkio subjektų skaičius,  vnt.</t>
  </si>
  <si>
    <t>Ūkio subjektų skaičius,  %</t>
  </si>
  <si>
    <t>Vnt.</t>
  </si>
  <si>
    <t>%</t>
  </si>
  <si>
    <t>Alytaus m.</t>
  </si>
  <si>
    <t>Alytaus r.</t>
  </si>
  <si>
    <t>Birštono r.</t>
  </si>
  <si>
    <t xml:space="preserve">Druskininkų </t>
  </si>
  <si>
    <t>Lazdijų r.</t>
  </si>
  <si>
    <t>Prienų r.</t>
  </si>
  <si>
    <t>Varėnos r.</t>
  </si>
  <si>
    <t>Jonavos r.</t>
  </si>
  <si>
    <t>Jurbarko r.</t>
  </si>
  <si>
    <t>Kaišiadorių r.</t>
  </si>
  <si>
    <t>Kauno m.</t>
  </si>
  <si>
    <t>Kauno r.</t>
  </si>
  <si>
    <t>Kėdainių r.</t>
  </si>
  <si>
    <t>Raseinių r.</t>
  </si>
  <si>
    <t>Klaipėdos m.</t>
  </si>
  <si>
    <t>Klaipėdos r.</t>
  </si>
  <si>
    <t>Kretingos r.</t>
  </si>
  <si>
    <t xml:space="preserve">Neringos </t>
  </si>
  <si>
    <t xml:space="preserve">Pagėgių </t>
  </si>
  <si>
    <t>Palangos m.</t>
  </si>
  <si>
    <t>ND</t>
  </si>
  <si>
    <t>Skuodo r.</t>
  </si>
  <si>
    <t>Šilalės r.</t>
  </si>
  <si>
    <t>Šilutės r.</t>
  </si>
  <si>
    <t>Tauragės r.</t>
  </si>
  <si>
    <t>Marijampolės</t>
  </si>
  <si>
    <t>Kalvarijos</t>
  </si>
  <si>
    <t>Kazlų Rūdos</t>
  </si>
  <si>
    <t>Šakių r.</t>
  </si>
  <si>
    <t>Vilkaviškio r.</t>
  </si>
  <si>
    <t>Biržų r.</t>
  </si>
  <si>
    <t>Kupiškio r.</t>
  </si>
  <si>
    <t>Panevėžio m.</t>
  </si>
  <si>
    <t>Panevėžio r.</t>
  </si>
  <si>
    <t>Pasvalio r.</t>
  </si>
  <si>
    <t>Rokiškio r.</t>
  </si>
  <si>
    <t>Akmenės r.</t>
  </si>
  <si>
    <t>Joniškio r.</t>
  </si>
  <si>
    <t>Kelmės r.</t>
  </si>
  <si>
    <t>Mažeikių r.</t>
  </si>
  <si>
    <t>Pakruojo r.</t>
  </si>
  <si>
    <t>Plungės r.</t>
  </si>
  <si>
    <t>Radviliškio r.</t>
  </si>
  <si>
    <t>Rietavo r.</t>
  </si>
  <si>
    <t>Šiaulių m.</t>
  </si>
  <si>
    <t>Šiaulių r.</t>
  </si>
  <si>
    <t>Telšių r.</t>
  </si>
  <si>
    <t>Anykščių r.</t>
  </si>
  <si>
    <t>Ignalinos r.</t>
  </si>
  <si>
    <t>Molėtų r.</t>
  </si>
  <si>
    <t>Utenos r.</t>
  </si>
  <si>
    <t>Visagino</t>
  </si>
  <si>
    <t>Zarasų r.</t>
  </si>
  <si>
    <t>Elektrėnų</t>
  </si>
  <si>
    <t>Šalčininkų r.</t>
  </si>
  <si>
    <t>Širvintų r.</t>
  </si>
  <si>
    <t>Švenčionių r.</t>
  </si>
  <si>
    <t>Trakų r.</t>
  </si>
  <si>
    <t>Ukmergės r.</t>
  </si>
  <si>
    <t>Vilniaus m.</t>
  </si>
  <si>
    <t>Vilniaus r.</t>
  </si>
  <si>
    <t>IŠ VISO</t>
  </si>
  <si>
    <t>Nekilnojamojo turto objektų savininkų skaičius, vnt.</t>
  </si>
  <si>
    <t xml:space="preserve">Neišvardintų nekilnojamojo turto objektų savininkai, kurie yra juridiniai asmenys </t>
  </si>
  <si>
    <t>Savininkų skaičius, kuriems teikiama paslauga</t>
  </si>
  <si>
    <t>Daugiabučių gyvenamųjų namų butų savininkai</t>
  </si>
  <si>
    <t>Vieno ir dviejų butų gyvenamųjų namų butų savininkai</t>
  </si>
  <si>
    <t>Sodininkų bendrijų nariai</t>
  </si>
  <si>
    <t>Garažų bendrijų nariai</t>
  </si>
  <si>
    <t xml:space="preserve"> - </t>
  </si>
  <si>
    <t>Birštono</t>
  </si>
  <si>
    <t>Druskininkų</t>
  </si>
  <si>
    <t>Neringos sav.</t>
  </si>
  <si>
    <t xml:space="preserve"> -</t>
  </si>
  <si>
    <t>Zarasų</t>
  </si>
  <si>
    <t>* ND - nėra duomenų</t>
  </si>
  <si>
    <t>Alytaus apskritis</t>
  </si>
  <si>
    <t>Kauno apskritis</t>
  </si>
  <si>
    <t>Klaipėdos apskritis</t>
  </si>
  <si>
    <t>Marijampolės apskritis</t>
  </si>
  <si>
    <t>Panevėžio apskritis</t>
  </si>
  <si>
    <t>Šiaulių apskritis</t>
  </si>
  <si>
    <t>Utenos apskritis</t>
  </si>
  <si>
    <t>Vilniaus apskritis</t>
  </si>
  <si>
    <t>Tauragės apskritis</t>
  </si>
  <si>
    <t>Telšių apskritis</t>
  </si>
  <si>
    <t>ATSKIRŲ KOMUNALINIŲ ATLIEKŲ SRAUTŲ SURINKIMO PRIEMONĖS IR KIEKIAI SAVIVALDYBĖSE</t>
  </si>
  <si>
    <t>Kiekis, surinktas konteineriuose, t</t>
  </si>
  <si>
    <t>Kiekis, surinktas
didelių gabaritų atliekų
surinkimo aikštelėse, t</t>
  </si>
  <si>
    <t>Kiekis, surinktas
apvažiuojant atliekų turėtojus (maišai, betaris surinkimas), t</t>
  </si>
  <si>
    <t>Kiekis, surinktas
kitomis priemonėmis
(papildančios sistemos, kita), t</t>
  </si>
  <si>
    <t>Iš viso, t</t>
  </si>
  <si>
    <t xml:space="preserve">VALSTYBINIO STRATEGINIO ATLIEKŲ TVARKYMO PLANO TIKSLO, DĖL KOMUNALINIŲ ATLIEKŲ PERDIRBIMO AR KITOKIO PANAUDOJIMO, ĮGYVENDINIMAS </t>
  </si>
  <si>
    <t>Pagėgių sav.</t>
  </si>
  <si>
    <t>INFORMACIJA APIE BEŠEIMININKES ATLIEKAS</t>
  </si>
  <si>
    <t xml:space="preserve">Susidarė bešeimininkių atliekų, t </t>
  </si>
  <si>
    <t xml:space="preserve"> Sutvarkyta bešeimininkių atliekų, t</t>
  </si>
  <si>
    <t>Bešeimininkių atliekų tvarkymo finansavimo šaltiniai</t>
  </si>
  <si>
    <t>Organizacijos su kuriomis savivaldybė bendradarbiavo tvarkant bešeimininkes atliekas</t>
  </si>
  <si>
    <t>Alytaus m. savivald. biudžeto lėšos, Aplinkos apsaugos rėmimo specialioji programa</t>
  </si>
  <si>
    <t>UAB „Ekonovus“</t>
  </si>
  <si>
    <t>savivaldybės biudžetas</t>
  </si>
  <si>
    <t>Druskininkų savivaldybės paslaugų ūkis
UAB „Druskininkų komunalinis ūkis“</t>
  </si>
  <si>
    <t>Varėnos r. savivald. biudžeto lėšos, Aplinkos apsaugos rėmimo specialioji programa</t>
  </si>
  <si>
    <t>UAB "Jonavos paslaugos";
UAB "Verslo vizijos"</t>
  </si>
  <si>
    <t xml:space="preserve">Savivaldybių aplinkos apsaugos rėmimo specialioji programa </t>
  </si>
  <si>
    <t>Aplinkos apsaugos specialioji programa, savivaldybės biudžeto lėšos</t>
  </si>
  <si>
    <t>UAB "Kauno švara"</t>
  </si>
  <si>
    <t>Klaipėdos miesto savivaldybės Specialioji aplinkos apsaugos rėmimo programa, atliekų tvarkytojų lėšos </t>
  </si>
  <si>
    <t>Klaipėdos rajono savivaldybės Specialioji aplinkos apsaugos rėmimo programa</t>
  </si>
  <si>
    <t>UAB ,,Gargždų komunalinės paslaugos"</t>
  </si>
  <si>
    <t>SĮ "Kretingos komunalininkas"</t>
  </si>
  <si>
    <t>Neringos savivaldybės aplinkos apsaugos rėmimo specialioji programa</t>
  </si>
  <si>
    <t>UAB "Specialus autotransportas", UAB "Toksika"</t>
  </si>
  <si>
    <t xml:space="preserve"> VšĮ "Mes Darom", UAB "Klaipėdos regiono atliekų tvarkymo centras", </t>
  </si>
  <si>
    <t>UAB „Telšių keliai“, UAB KRATC</t>
  </si>
  <si>
    <t>VšĮ "Mes Darom", UAB „Telšių keliai“, UAB KRATC</t>
  </si>
  <si>
    <t>Šilutės rajono savivaldybės Specialioji aplinkos apsaugos rėmimo programa</t>
  </si>
  <si>
    <t>UAB "Marijampolės apskrities atliekų tvarkymo centras"</t>
  </si>
  <si>
    <t>Biržų rajono savivaldybės aplinkos apsaugos rėmimo specialioji programa</t>
  </si>
  <si>
    <t>UAB,,Biržų komunalinis ūkis", UAB,, Biržų butų ūkis",VĮ "Biržų miškų urėdija"</t>
  </si>
  <si>
    <t>Kupiškio rajono savivaldybės aplinkos apsaugos rėmimo specialioji programa</t>
  </si>
  <si>
    <t>UAB "Kupiškio komunalininkas"</t>
  </si>
  <si>
    <t>Panevėžio miesto savivaldybės lėšos</t>
  </si>
  <si>
    <t xml:space="preserve">AB "Panevėžio specialus autotransportas" ; UAB "Metaloidas" </t>
  </si>
  <si>
    <t xml:space="preserve">Savivaldybės bei atliekas surenkančios įmonės lėšos </t>
  </si>
  <si>
    <t>UAB " Švaros komanda"</t>
  </si>
  <si>
    <t>Pasvalio rajono savivaldybės lėšos</t>
  </si>
  <si>
    <t>Rokiškio rajono savivaldybės aplinkos apsaugos rėmimo specialioji programa</t>
  </si>
  <si>
    <t>AB "Rokiškio komunalininkas"</t>
  </si>
  <si>
    <t>UAB "Joniškio komunalinis ūkis"</t>
  </si>
  <si>
    <t>Mažeikių rajono savivaldybės aplinkos apsaugos rėmimo specialioji programa</t>
  </si>
  <si>
    <t>UAB „Mažeikių komunalinis ūkis“</t>
  </si>
  <si>
    <t>Plungės rajono savivaldybės aplinkos apsaugos rėmimo specialioji programa</t>
  </si>
  <si>
    <t>Rietavo savivaldybės aplinkos apsaugos rėmimo specialiosios programos lėšos</t>
  </si>
  <si>
    <t>UAB „Telšių regiono atliekų tvarkymo centras“, UAB „Valda“, VšĮ "Mes Darom"</t>
  </si>
  <si>
    <t>Šiaulių miesto savivaldybės aplinkos apsaugos rėmimo specialiosios programos lėšos</t>
  </si>
  <si>
    <t>AB "Specializuotas transportas"</t>
  </si>
  <si>
    <t>Šiaulių rajono savivaldybės aplinkos apsaugos rėmimo specialiosios programos lėšos</t>
  </si>
  <si>
    <t xml:space="preserve">Telšių rajono savivaldybės aplinkos apsaugos rėmimo specialiosios programos lėšos </t>
  </si>
  <si>
    <t>UAB „Telšių keliai" ir SĮ "Telšių butų ūkis"</t>
  </si>
  <si>
    <t xml:space="preserve"> VšĮ "Mes Darom"</t>
  </si>
  <si>
    <t xml:space="preserve">Ignalinos rajono savivaldybės aplinkos apsaugos rėmimo specialiosios programos lėšos </t>
  </si>
  <si>
    <t>UAB "Molėtų švara"</t>
  </si>
  <si>
    <t xml:space="preserve">Utenos rajono savivaldybės aplinkos apsaugos rėmimo specialiosios programos lėšos </t>
  </si>
  <si>
    <t>UAB "Utenos komunalininkas"</t>
  </si>
  <si>
    <t xml:space="preserve">Visagino savivaldybės aplinkos apsaugos rėmimo specialiosios programos lėšos </t>
  </si>
  <si>
    <t xml:space="preserve">Zarasų rajono savivaldybės aplinkos apsaugos rėmimo specialiosios programos lėšos </t>
  </si>
  <si>
    <t>UAB "Zarasų komunalinkas" ir Dusetų komunalinio ūkio įmonė</t>
  </si>
  <si>
    <t>Elektrėnų savivaldybės lėšos</t>
  </si>
  <si>
    <t>Šalčininkų rajono savivaldybės lėšos</t>
  </si>
  <si>
    <t>Širvintų rajono savivaldybės aplinkos apsaugos rėmimo spec. programos lėšos</t>
  </si>
  <si>
    <t xml:space="preserve">Švenčionių rajono savivaldybės aplinkos apsaugos rėmimo specialiosios programos lėšos </t>
  </si>
  <si>
    <t xml:space="preserve">Trakų rajono savivaldybės aplinkos apsaugos rėmimo specialiosios programos lėšos </t>
  </si>
  <si>
    <t xml:space="preserve">Ukmergės rajono savivaldybės aplinkos apsaugos rėmimo specialiosios programos lėšos </t>
  </si>
  <si>
    <t xml:space="preserve">Vilniaus miesto savivaldybės aplinkos apsaugos rėmimo specialiosios programos lėšos </t>
  </si>
  <si>
    <t>UAB "Stebulė", UAB "Grinda"</t>
  </si>
  <si>
    <t xml:space="preserve">Vilniaus rajono savivaldybės aplinkos apsaugos rėmimo specialiosios programos lėšos </t>
  </si>
  <si>
    <t xml:space="preserve"> VEIKIANČIOS DIDELIŲ GABARITŲ ATLIEKŲ SURINKIMO AIKŠTELĖS (DGASA) IR ATLIEKŲ PRIĖMIMO PUNKTAI (APP)</t>
  </si>
  <si>
    <t>DGASA / APP</t>
  </si>
  <si>
    <t>Aikštelės</t>
  </si>
  <si>
    <t xml:space="preserve">Aikštelėje surenkamos buityje susidarančios atliekos (jei surenkamos - žymimos „1“) </t>
  </si>
  <si>
    <t>adresas</t>
  </si>
  <si>
    <t>Mišrios komunalinės atliekos</t>
  </si>
  <si>
    <t>Pavojingos  atliekos</t>
  </si>
  <si>
    <t>Biologiškai skaidžios atliekos</t>
  </si>
  <si>
    <t>Popieriaus atliekos</t>
  </si>
  <si>
    <t>Stiklo atliekos</t>
  </si>
  <si>
    <t>Plastiko atliekos</t>
  </si>
  <si>
    <t>Didžiosios atliekos</t>
  </si>
  <si>
    <t>Statybos ir griovimo atliekos</t>
  </si>
  <si>
    <t>EEĮ atliekos</t>
  </si>
  <si>
    <t>Padangų atliekos</t>
  </si>
  <si>
    <t>Kitos atliekos</t>
  </si>
  <si>
    <t xml:space="preserve">Alytaus m. </t>
  </si>
  <si>
    <t>DGASA</t>
  </si>
  <si>
    <t>Alovės g. 6B</t>
  </si>
  <si>
    <t>Putinų g. 3A</t>
  </si>
  <si>
    <t>APP</t>
  </si>
  <si>
    <t>Naujoji g. 31B</t>
  </si>
  <si>
    <t>Naujoji g. 7E/ Ūdrijos g. 1</t>
  </si>
  <si>
    <t>Likiškėlių g. 7</t>
  </si>
  <si>
    <t>Naujoji g. 2C</t>
  </si>
  <si>
    <t>Takniškių k.</t>
  </si>
  <si>
    <t>Simnas, Melioratorių g. 5A</t>
  </si>
  <si>
    <t>Daugai, Daugų g. 17B</t>
  </si>
  <si>
    <t>Nėra</t>
  </si>
  <si>
    <t>Gardino g. 100-102</t>
  </si>
  <si>
    <t>Leipalingis</t>
  </si>
  <si>
    <t>Švindubrės k</t>
  </si>
  <si>
    <t>Neravų k.</t>
  </si>
  <si>
    <t>Grūto k.</t>
  </si>
  <si>
    <t>Latežerio k.</t>
  </si>
  <si>
    <t>Viečiūnų k.</t>
  </si>
  <si>
    <t>Jovaišių k.</t>
  </si>
  <si>
    <t>Stračiūnų k.</t>
  </si>
  <si>
    <t>Gerdašių k.</t>
  </si>
  <si>
    <t>Ricielių k.</t>
  </si>
  <si>
    <t>Vilkanastrų k.</t>
  </si>
  <si>
    <t>Lazdijų r. sav.</t>
  </si>
  <si>
    <t>Gėlyno g. 12</t>
  </si>
  <si>
    <t>V. Montvilos g. 31A, Veisiejai</t>
  </si>
  <si>
    <t>Pramonės g. 3</t>
  </si>
  <si>
    <t>Jiezno kolonijų kaimas, Jiezno seniūnija</t>
  </si>
  <si>
    <t>Gerulių k.</t>
  </si>
  <si>
    <t>Veiverių k.</t>
  </si>
  <si>
    <t>Geležinkelio g. 65</t>
  </si>
  <si>
    <t>Pakleštarės k., Valkininkų sen.</t>
  </si>
  <si>
    <t>Vilniaus g. 89, Merkinė</t>
  </si>
  <si>
    <t>Jonalaukio k.</t>
  </si>
  <si>
    <t xml:space="preserve"> </t>
  </si>
  <si>
    <t>Darbininkų g. 19</t>
  </si>
  <si>
    <t>Gudžionių g. 4</t>
  </si>
  <si>
    <t>Jonalaukio k., Ruklos sen.</t>
  </si>
  <si>
    <t>Kauno g. 108</t>
  </si>
  <si>
    <t>Darbininkų g., Upninkų k.,
Upninkų sen.</t>
  </si>
  <si>
    <t>Piliakalnio g., Ruklos mstl.</t>
  </si>
  <si>
    <t>Blauzdžių k., Žeimių sen.</t>
  </si>
  <si>
    <t>Kalnėnų g. 3, Jurbarkų sen., Kalnėnų k.</t>
  </si>
  <si>
    <t>Vytauto Didžiojo g. 136</t>
  </si>
  <si>
    <t>Ašigalio g. 20A</t>
  </si>
  <si>
    <t>Julijanavos g. 1A</t>
  </si>
  <si>
    <t>Nemajūnų g. 15B</t>
  </si>
  <si>
    <t>Raudondvario pl. 155D</t>
  </si>
  <si>
    <t>Palemono g. 12E</t>
  </si>
  <si>
    <t>Kuršių g. 9E</t>
  </si>
  <si>
    <t>J. Basanavičiaus g. 97A</t>
  </si>
  <si>
    <t>Andrušaičių k. Raseinių sen.</t>
  </si>
  <si>
    <t>Tilžės g. 66A, Klaipėda</t>
  </si>
  <si>
    <t>Metalas, drabužiai, tekstilė</t>
  </si>
  <si>
    <t>Plieno g. 13, Klaipėda</t>
  </si>
  <si>
    <t xml:space="preserve">Šiaurės pr. 30, Klaipėda </t>
  </si>
  <si>
    <t>Ąžuolo g. 54, Vėžaičiai</t>
  </si>
  <si>
    <t xml:space="preserve">Ąžuolo g. 54, Vėžaičiai (žaliųjų atliekų surinkimo aikštelė) </t>
  </si>
  <si>
    <t xml:space="preserve">Kaukėnų g. 21, Glaudėnų k., Klaipėdos r. (žaliųjų atliekų surinkimo aikštelė) </t>
  </si>
  <si>
    <t>Geležinkelio Pylimo g. 6, Gargždai</t>
  </si>
  <si>
    <t>Nidos-Smiltynės pl. 12 (kartu ir BSAKA)</t>
  </si>
  <si>
    <t>M. Jankaus g. 37  (kartu ir BSAKA)</t>
  </si>
  <si>
    <t>Piliakalnio g. 20, Puodkalių k. (kartu ir BSAKA)</t>
  </si>
  <si>
    <t>Vingininkų k., Šilalės r.</t>
  </si>
  <si>
    <t>Žaliųjų atliekų kompostavimo aikštelė, Paneročio k., Šilalės r.</t>
  </si>
  <si>
    <t>Šyšos g. 1A, Rumšų k.  (kartu ir BSAKA)</t>
  </si>
  <si>
    <t>Paberžių g. 14A</t>
  </si>
  <si>
    <t>Kaupių k., Žygaičių sen.</t>
  </si>
  <si>
    <t>Šilo g. 23, Kušliškių k. (kartu ir BSAKA)</t>
  </si>
  <si>
    <t>M. Valančiaus g. 17A</t>
  </si>
  <si>
    <t>Eglinčiškės k. Kazlų Rūdos sen. (Prie uždaryto sąvartyno)</t>
  </si>
  <si>
    <t>Vokiečių g. 10</t>
  </si>
  <si>
    <t>Vasaros g. 16</t>
  </si>
  <si>
    <t>Sodų g.15</t>
  </si>
  <si>
    <t>Šiaurės g. 6A</t>
  </si>
  <si>
    <t>Pavembrių k. (prie uždaryto sąvartyno)</t>
  </si>
  <si>
    <t>Biržų k., Biržų r. (kartu ir BSAKA)</t>
  </si>
  <si>
    <t>Kosmonautų g. 8, Vabalninkas</t>
  </si>
  <si>
    <t>Technikos g. 6I</t>
  </si>
  <si>
    <t>Pilėnų g. 43</t>
  </si>
  <si>
    <t>Savitiškio g. 12</t>
  </si>
  <si>
    <t>Senamiesčio g. 114 B</t>
  </si>
  <si>
    <t>Beržytės g. 10, Garuckų k.</t>
  </si>
  <si>
    <t>Dvarininkų k.</t>
  </si>
  <si>
    <t>Mūšos g. 12</t>
  </si>
  <si>
    <t>Donelaičio g. 16</t>
  </si>
  <si>
    <t>Ruzgų k.</t>
  </si>
  <si>
    <t>Nepriklausomybės g. 12A</t>
  </si>
  <si>
    <t>Eibučių g., N.Akmenė</t>
  </si>
  <si>
    <t>Klykolių g., Akmenė</t>
  </si>
  <si>
    <t>Žagarės g., Kruopių k.</t>
  </si>
  <si>
    <t>Pergalės g. 42B, Papilės mst.</t>
  </si>
  <si>
    <t>Miško g., Ventos mstl.</t>
  </si>
  <si>
    <t>Bariūnų k., Kepalių seniūnija (kartu ir BSAKA)</t>
  </si>
  <si>
    <t>Dariaus ir Girėno g., Kriukų k., Kriukų seniūnija</t>
  </si>
  <si>
    <t xml:space="preserve">Beržų g., Skaistgirys, Skaistgirio seniūnija </t>
  </si>
  <si>
    <t>Žvelgaičių k., Žagarės seniūnija</t>
  </si>
  <si>
    <t>Raseinių g. 70A</t>
  </si>
  <si>
    <t>Smiltinės k., Kražių sen.</t>
  </si>
  <si>
    <t>Kuršių k., Tytuvėnų sen.</t>
  </si>
  <si>
    <t>Maironio g., Užventis, Užvenčio sen.</t>
  </si>
  <si>
    <t>Algirdo g. 40</t>
  </si>
  <si>
    <t>Dargių k.</t>
  </si>
  <si>
    <t>Aleknaičių k., Lygumų sen. (kartu ir BSAKA)</t>
  </si>
  <si>
    <t>Kuosiškių k.</t>
  </si>
  <si>
    <t>Lygumų mstl., Lygumų sen.</t>
  </si>
  <si>
    <t>Šeduvos g., Rozalimo mstl., Rozalimo sen.</t>
  </si>
  <si>
    <t>Pušaloto g. Klovainių mstl., Klovainių sen.</t>
  </si>
  <si>
    <t>Plytinės g. Žeimelio  mstl., Žeimelio sen.</t>
  </si>
  <si>
    <t>Jėrubaičių k. (kartu ir BSAKA)</t>
  </si>
  <si>
    <t xml:space="preserve">Radviliškio r. </t>
  </si>
  <si>
    <t>Žironų k., Aukštelkų sen. (kartu ir BSAKA)</t>
  </si>
  <si>
    <t>Polekėlės k., Tyrulių seniūnija</t>
  </si>
  <si>
    <t>Žvejų g. 17, Šeduvos miesto seniūnija</t>
  </si>
  <si>
    <t>Grinkiškio mstl., Grinkiškio seniūnija</t>
  </si>
  <si>
    <t>Baisogalos mstl., Baisogalos seniūnija</t>
  </si>
  <si>
    <t>Šiaulėnų mstl., Šiaulėnų seniūnija</t>
  </si>
  <si>
    <t xml:space="preserve">Rietavo </t>
  </si>
  <si>
    <t>Kalakutiškės k. (kartu ir BSAKA)</t>
  </si>
  <si>
    <t xml:space="preserve">Šiaulių m. </t>
  </si>
  <si>
    <t>Pailių g. 19</t>
  </si>
  <si>
    <t>J.Basanavičiaus g. 168 B</t>
  </si>
  <si>
    <t>Bertužių k., Kairių sen.</t>
  </si>
  <si>
    <t xml:space="preserve">Ventos g. 192, Kuršėnų m. </t>
  </si>
  <si>
    <t>Gluosnių g. 2A, Bubių k., Bubių sen.</t>
  </si>
  <si>
    <t>Šiaulių g. 44, Meškuičių mstl., Meškuičių sen.</t>
  </si>
  <si>
    <t>Salduvės g. 8B, Kairių k., Kairių sen.</t>
  </si>
  <si>
    <t>Šiaulių g. 24A, Šakynos mstl., Šakynos sen.</t>
  </si>
  <si>
    <t>Jaunimo g. 1A, Raudėnų k., Raudėnų sen.</t>
  </si>
  <si>
    <t>Žalioji g. 20, Kužių mstl., Kužių sen.</t>
  </si>
  <si>
    <t>F.Vaitkaus g. 2, Gruzdžių mstl., Gruzdžių sen.</t>
  </si>
  <si>
    <t>Vingio g. 1D, Voveriškių k., Šiaulių kaimiškoji sen.</t>
  </si>
  <si>
    <t>Saulėtekio g. 11B, Ginkūnų k., Ginkūnų sen.</t>
  </si>
  <si>
    <t>Gaudikaičių k. (kartu ir BSAKA)</t>
  </si>
  <si>
    <t>Vairuotojų g. 18</t>
  </si>
  <si>
    <t>medis, metalas</t>
  </si>
  <si>
    <t>APP (BSAKA)</t>
  </si>
  <si>
    <t>Šeimyniškių k.</t>
  </si>
  <si>
    <t>Švenčionių g. 31</t>
  </si>
  <si>
    <t>Agarinio g. 15</t>
  </si>
  <si>
    <t>Vilniaus g. 104 A</t>
  </si>
  <si>
    <t>Ažušilių vs, Luokesos sen.</t>
  </si>
  <si>
    <t>Mockėnų k. (kartu ir BSAKA)</t>
  </si>
  <si>
    <t>Rąšės g. 4</t>
  </si>
  <si>
    <t xml:space="preserve">Visagino </t>
  </si>
  <si>
    <t>Statybininkų g. 11 (kartu ir BSAKA)</t>
  </si>
  <si>
    <t>Obenių g.</t>
  </si>
  <si>
    <t>Kazokiškių k., Kazokiškių sen.</t>
  </si>
  <si>
    <t>Šniponių k.</t>
  </si>
  <si>
    <t>Trikampio g. 1, Lentvaris</t>
  </si>
  <si>
    <t>Trakų g. 1B, Lentavris (kartu su BSAKA)</t>
  </si>
  <si>
    <t>Gerseniškių g. 5</t>
  </si>
  <si>
    <t>Liepkalnio g. 113B</t>
  </si>
  <si>
    <t>Pramonės g. 209S</t>
  </si>
  <si>
    <t>V.A.Graičiūno g. 36C</t>
  </si>
  <si>
    <t>Pumpėnų g. 10</t>
  </si>
  <si>
    <t>Gariūnų g. 71</t>
  </si>
  <si>
    <t>Pilaitės pr. 50</t>
  </si>
  <si>
    <t>Grikienių k. , Sudervės seniūnija</t>
  </si>
  <si>
    <t>Vėliučionių k., Šatrininkų sen.</t>
  </si>
  <si>
    <t>*BSAKA - biologiškai skaidžių atliekų kompostavimo (surinkimo) aikštelė</t>
  </si>
  <si>
    <t>KONTEINERIŲ AIKŠTELIŲ, SKIRTŲ ANTRINĖMS ŽALIAVOMS SURINKTI, SKAIČIUS</t>
  </si>
  <si>
    <t xml:space="preserve">Savivaldybė
</t>
  </si>
  <si>
    <t>Gyventojų skaičius pagal deklaruotą gyvenamąją vietą</t>
  </si>
  <si>
    <t>Antrinių žaliavų konteinerių aikštelės, vnt.</t>
  </si>
  <si>
    <t>Gyventojų skaičius, kuriems tenka viena antrinių žaliavų konteinerių aikštelė, vnt.</t>
  </si>
  <si>
    <t>Trūkstamų aikštelių skaičius, vnt.</t>
  </si>
  <si>
    <t xml:space="preserve">Sodų bendrijų skaičius, vnt. </t>
  </si>
  <si>
    <t>Antrinių žaliavų konteinerių aikštelės sodų bendrijose, vnt.</t>
  </si>
  <si>
    <t>Trūkstamų aikštelių skaičius sodų bendrijose, vnt.</t>
  </si>
  <si>
    <t xml:space="preserve">Garažų bendrijų skaičius, vnt. </t>
  </si>
  <si>
    <t>Antrinių žaliavų konteinerių aikštelės garažų bendrijose, vnt.</t>
  </si>
  <si>
    <t>Trūkstamas  aikštelių skaičius garažų bendrijose, vnt.</t>
  </si>
  <si>
    <t>* GPATP - gaminių ir pakuočių atliekų tvarkymo programos</t>
  </si>
  <si>
    <t xml:space="preserve">Varėnos r. </t>
  </si>
  <si>
    <t>popieriui</t>
  </si>
  <si>
    <t>plastikui</t>
  </si>
  <si>
    <t>stiklui</t>
  </si>
  <si>
    <t>Trūkstami</t>
  </si>
  <si>
    <t>Naudojami</t>
  </si>
  <si>
    <t>20__ m. planuoti gauti (iš AM ar kt. šaltinių)</t>
  </si>
  <si>
    <t>Turimi</t>
  </si>
  <si>
    <t>20__m. planuoti gauti (iš AM ar kt. šaltinių)</t>
  </si>
  <si>
    <t>Kitos
(pvz., gamintojai ir (ar)
importuotojai)</t>
  </si>
  <si>
    <t>Atliekų tvarkytojų nuosavybė</t>
  </si>
  <si>
    <t>Savivaldybės lėšos</t>
  </si>
  <si>
    <t>ES paramos
lėšos</t>
  </si>
  <si>
    <t xml:space="preserve">AM nupirkti iš
GPATP* lėšų </t>
  </si>
  <si>
    <t>Iš kokių lėšų konteineriai įsigyti ir kiek vienetų</t>
  </si>
  <si>
    <t>Antrinių žaliavų konteineriai popieriui, vnt.</t>
  </si>
  <si>
    <t>Antrinių žaliavų konteineriai plastikui, vnt.</t>
  </si>
  <si>
    <t>Antrinių žaliavų konteineriai stiklui, vnt.</t>
  </si>
  <si>
    <t xml:space="preserve">INFORMACIJA APIE KONTEINERIUS, SKIRTUS ANTRINĖMS ŽALIAVOMS SURINKTI </t>
  </si>
  <si>
    <t>KOMUNALINES ATLIEKAS SURENKANČIOS ĮMONĖS</t>
  </si>
  <si>
    <t xml:space="preserve">
Savivaldybė</t>
  </si>
  <si>
    <t>Atliekų tvarkytojo pavadinimas</t>
  </si>
  <si>
    <t>Turi / neturi        sutartį (-ies) su savivaldybe, (jei sutartis yra – 1, nėra – 0)</t>
  </si>
  <si>
    <t>Sutarties pasirašymo su savivaldybe data ir galiojimo terminas</t>
  </si>
  <si>
    <t>Vykdoma veikla</t>
  </si>
  <si>
    <t>Mišrių komunalinių atliekų surinkimas</t>
  </si>
  <si>
    <t>Buityje susidarančių pavojingų atliekų surinkimas</t>
  </si>
  <si>
    <t>Biologiškai  skaidžių atliekų surinkimas</t>
  </si>
  <si>
    <t>Popieriaus surinkimas</t>
  </si>
  <si>
    <t>Stiklo surinkimas</t>
  </si>
  <si>
    <t>Plastiko surinkimas</t>
  </si>
  <si>
    <t>Didžiųjų atliekų surinkimas</t>
  </si>
  <si>
    <t>Statybos ir griovimo atliekų surinkimas</t>
  </si>
  <si>
    <t>EEĮ atliekų surinkimas</t>
  </si>
  <si>
    <t>Padangų atliekų surinkimas</t>
  </si>
  <si>
    <t>UAB "Ekonovus"</t>
  </si>
  <si>
    <t>UAB "Ekonovus", VšĮ "Žaliasis taškas"</t>
  </si>
  <si>
    <t>2013-10-24  iki kol teisės aktų nustatytas tvarka bus parinktas naujas tvakytojas</t>
  </si>
  <si>
    <t>UAB "Ekonovus", VšĮ "Pakuočių tvarkymo organizacija"</t>
  </si>
  <si>
    <t>Asociacija "EEPA", VšĮ "Elektronikos gamintojų ir imprtuotojų organizacija", VšĮ "Ekošviesa"</t>
  </si>
  <si>
    <t>2013-11-18 (neterminuota)</t>
  </si>
  <si>
    <t>UAB „Marijampolės švara“</t>
  </si>
  <si>
    <t>2013.11.27 (neterminuota)</t>
  </si>
  <si>
    <t>UAB "Metaloidas"</t>
  </si>
  <si>
    <t>2012-11-13 (2+1)</t>
  </si>
  <si>
    <t>2014-02-24 (2 metai)</t>
  </si>
  <si>
    <t>2014-06-30 (3 metai)</t>
  </si>
  <si>
    <t>2013-08-27 iki 2014-06-30</t>
  </si>
  <si>
    <t>UAB „Žalvaris“</t>
  </si>
  <si>
    <t>2012-02-07 (1+1)</t>
  </si>
  <si>
    <t>UAB „EMP recycling“</t>
  </si>
  <si>
    <t>2012.10.12 (neterminuota)</t>
  </si>
  <si>
    <t>UAB "Daugesta"</t>
  </si>
  <si>
    <t xml:space="preserve">UAB "Žalvaris" </t>
  </si>
  <si>
    <t>UAB "Komunalinių įmonių kombinatas"</t>
  </si>
  <si>
    <t>2013.08.27 iki 2014-06-30</t>
  </si>
  <si>
    <t>2015-02-10 (5+1)</t>
  </si>
  <si>
    <t>2009-04-15 (1+4)</t>
  </si>
  <si>
    <t>UAB "Druskininkų komunalinis ūkis"</t>
  </si>
  <si>
    <t>UAB "Marijampolės švara"</t>
  </si>
  <si>
    <t>2013-11-27 (neterminuota)</t>
  </si>
  <si>
    <t>UAB "Druskininkų komunalinis ūkis", VšĮ "Žaliasis taškas"</t>
  </si>
  <si>
    <t>2013-09-12  iki kol teisės aktų nustatytas tvarka bus parinktas naujas tvarkytojas</t>
  </si>
  <si>
    <t>UAB "Druskininkų komunalinis ūkis", VšĮ "Pakuočių tvarkymo organizacija"</t>
  </si>
  <si>
    <t>2014-11-11 (4 mėn.)</t>
  </si>
  <si>
    <t>UAB "Komuanlinių įmonių kombinatas", VšĮ "Žaliasis taškas"</t>
  </si>
  <si>
    <t>2013-10-29  iki kol teisės aktų nustatytas tvarka bus parinktas naujas tvakytojas</t>
  </si>
  <si>
    <t>UAB "Komunalinių įmonių kombinatas", VšĮ "Pakuočių tvarkymo organizacija"</t>
  </si>
  <si>
    <t>2013-11-24  iki kol teisės aktų nustatytas tvarka bus parinktas naujas tvakytojas</t>
  </si>
  <si>
    <t>2012-11-15 (2+1)</t>
  </si>
  <si>
    <t>UAB "Komunalinių įmonių kombinatas", VšĮ "Žaliasis taškas"</t>
  </si>
  <si>
    <t>UAB "Jonavos paslaugos"</t>
  </si>
  <si>
    <t>2012.04.01 - 2017.04.01</t>
  </si>
  <si>
    <t>VšĮ "Pakuočių tvarkymo organizacija", UAB "Jurbarko komunalininkas"</t>
  </si>
  <si>
    <t>UAB "Jurbarko komunalininkas"</t>
  </si>
  <si>
    <t>UAB "Džiugrita"</t>
  </si>
  <si>
    <t>UAB "Ecoservice"</t>
  </si>
  <si>
    <t>UAB "Žalvaris"</t>
  </si>
  <si>
    <t>UAB "Ekobazė"</t>
  </si>
  <si>
    <t>UAB "Tauragės regiono atliekų tvarkymo centras"</t>
  </si>
  <si>
    <t>SĮ "Kaišiadorių paslaugos"</t>
  </si>
  <si>
    <t>2012 m. lapkričio 14 d. Sutartis neterminuota</t>
  </si>
  <si>
    <t>VšĮ "Pakuočių tvarkymo organizacija"</t>
  </si>
  <si>
    <t>Sutartis 2013-07-03. Galioja neterminuotai. Pakuočių atliekų tvarkymo organizavimo ir paslaugos teikimo laikinoji sutartis 2013-09-25.</t>
  </si>
  <si>
    <t>VšĮ "Žaliasis taškas"</t>
  </si>
  <si>
    <t>Sutartis 2013-07-03. Galioja neterminuotai. Pakuočių atliekų tvarkymo organizavimo ir paslaugos teikimo laikinoji sutartis 2013-10-07.</t>
  </si>
  <si>
    <t>UAB "Kaišiadorių vandenys"</t>
  </si>
  <si>
    <t xml:space="preserve">Kauno m. </t>
  </si>
  <si>
    <t>2014 m. balandžio 15 d. pasirašyta Komunalinių atliekų tvarkymo Kauno mieste paslaugų teikimo sutartis (galioja 10 metų)</t>
  </si>
  <si>
    <t>2007 liepos 31 d. Nr. S-655, galioja 5 metus (pratęsta iki konkurso pabaigos)</t>
  </si>
  <si>
    <t>2007 liepos 31 d. Nr. S-656, galioja 5 metus (pratęsta iki konkurso pabaigos)</t>
  </si>
  <si>
    <t>UAB „Skongalis“</t>
  </si>
  <si>
    <t>pasirašyta 2012-12-07 Galios nuo 2013-01-01 iki 2018-12-31</t>
  </si>
  <si>
    <t>UAB "Raseinių komunalinės paslaugos"</t>
  </si>
  <si>
    <t>Pasirašyta 2008-06-30, galioja iki 2015-06-30</t>
  </si>
  <si>
    <t>UAB "Specialus autransportas"</t>
  </si>
  <si>
    <t>2009-09-31, Neterminuota</t>
  </si>
  <si>
    <t>UAB "Specialus autotransportas"</t>
  </si>
  <si>
    <t>UAB "Dėvėdra"</t>
  </si>
  <si>
    <t>2014 04 24 - 2017 12 31</t>
  </si>
  <si>
    <t>Gamintojų ir importuotojų asociacija</t>
  </si>
  <si>
    <t>2013 07 15 iki 2015 12 31</t>
  </si>
  <si>
    <t>Asociacija "EEPA"</t>
  </si>
  <si>
    <t>2013 03 25</t>
  </si>
  <si>
    <t>UAB "Pakuočių tvarkymo organizacija"</t>
  </si>
  <si>
    <t>UAB "Toksika"</t>
  </si>
  <si>
    <t>Sutartis pasirašyta 2009-04-30. Koncesijos sutartis galioja iki 2019 m.</t>
  </si>
  <si>
    <t>UAB "Palangos komunalinis ūkis"</t>
  </si>
  <si>
    <t>VšĮ „Elektronikos gamintojų ir importuotojų organizacija“ (atliekų surinkimą vykdo UAB "EMP recycling" ir UAB "Atliekų tvarkymo centras")</t>
  </si>
  <si>
    <t>Gamintojų ir improtuotojų asociacija</t>
  </si>
  <si>
    <t xml:space="preserve"> VšĮ "Pakuočių tvarkymo organizacija" papildanti sistema, adminstratorius UAB "Ekstara"</t>
  </si>
  <si>
    <t>UAB "Telšių keliai"</t>
  </si>
  <si>
    <t>VšĮ "Pakuočių tvarkymo organizacija", UAB "Šilalės komunalinis ūkis"</t>
  </si>
  <si>
    <t>UAB "Šilalės komunalinis ūkis" (reorganizuota UAB "Ecoservice" nuo 2014-11-18)</t>
  </si>
  <si>
    <t>2006-05-25  pratęsta iki naujo atliekų tvarkytojo konkurso paskelbimo</t>
  </si>
  <si>
    <t>VšĮ "Pakuočių tvarkymo organizacija", UAB "Dunokai"</t>
  </si>
  <si>
    <t>UAB "Dunokai"</t>
  </si>
  <si>
    <t>pasirašyta 2010-07-30, galioja iki 2015-08-31.</t>
  </si>
  <si>
    <t>UAB „Ecoservice“</t>
  </si>
  <si>
    <t>UAB "Biržų komunalinis ūkis"</t>
  </si>
  <si>
    <t>AB "Panevėžio specialus autotransportas"</t>
  </si>
  <si>
    <t>UAB "Panevėžio regiono atliekų tvarkymo centras"</t>
  </si>
  <si>
    <t>Galioja nuo 2015 m. sausio 1 d. iki 2024 m. gruodžio 31 d.</t>
  </si>
  <si>
    <t>UAB "Švaros komanda"</t>
  </si>
  <si>
    <t>2003.07.24 galioja iki kito operatoriaus parinkimo</t>
  </si>
  <si>
    <t>Atliekų tvarkymo sutartis 2003.10.23 Antrinių žaliavų surinkimo sutartis 2014.02.20 -2018-12-20</t>
  </si>
  <si>
    <t>UAB "Pasvalio gerovė"</t>
  </si>
  <si>
    <t xml:space="preserve">Pasirašyta 2013 m. gruodžio 2 d., galioja iki 2017 m. gruodžio 2 d. </t>
  </si>
  <si>
    <t>Pasirašyta 2002-12-30, galioja iki 2020-12-30</t>
  </si>
  <si>
    <t>UAB "Rokvesta"</t>
  </si>
  <si>
    <t>Pasirašyta 2012-09-27 galioja iki atskiro vienos iš šalių įspėjimo raštu dėl nutraukimo</t>
  </si>
  <si>
    <t>UAB "EMP recycling"</t>
  </si>
  <si>
    <t>Pasirašyta 2012-11-13 galioja iki atskiro vienos iš šalių įspėjimo raštu dėl nutraukimo prieš 30 dienų.</t>
  </si>
  <si>
    <t>UAB "Naujosios Akmenės komunalininkas"</t>
  </si>
  <si>
    <t xml:space="preserve">Galioja nuo 2011 m. kovo 21 d. </t>
  </si>
  <si>
    <t xml:space="preserve">Nuo 2013 spalio 1 ir galioja iki 2016 rugsėjo 30 </t>
  </si>
  <si>
    <t>UAB "Kelmės vietinis ūkis"</t>
  </si>
  <si>
    <t xml:space="preserve"> Nuo 2013 m. vasario 27 d. </t>
  </si>
  <si>
    <t>UAB "Mažeikių komunalinis ūkis"</t>
  </si>
  <si>
    <t>UAB "Telšių regiono atliekų tvarkymo centras"</t>
  </si>
  <si>
    <t xml:space="preserve">2011-10-24 – </t>
  </si>
  <si>
    <t>Asociacija „EEPA“</t>
  </si>
  <si>
    <t>2014-05-29 –</t>
  </si>
  <si>
    <t>VšĮ „Pakuočių tvarkymo organizacija“</t>
  </si>
  <si>
    <t xml:space="preserve">2013-07-05 – </t>
  </si>
  <si>
    <t>UAB "Pakruojo komunalininkas"</t>
  </si>
  <si>
    <t>2013 m.sausio 1 d. ir galioja iki 2017 m. gruodžio 31 d.</t>
  </si>
  <si>
    <t>UAB "Valda"</t>
  </si>
  <si>
    <t>UAB "Atliekų tvarkymo centras"</t>
  </si>
  <si>
    <t>UAB "Antrinio perdirbimo grupė"</t>
  </si>
  <si>
    <t>UAB" Antrinio perdirbimo grupė"</t>
  </si>
  <si>
    <t>VšĮ „Elektronikos gamintojų ir importuotojų organizacija“</t>
  </si>
  <si>
    <t>Šiaulių miesto</t>
  </si>
  <si>
    <t>AB "Specializuotas transportas""</t>
  </si>
  <si>
    <t>2014.03.06 Sutartis galioja 3 metus su galimybe pratęsti 2 metams.</t>
  </si>
  <si>
    <t>UAB "Kuršėnų komunalinis ūkis"</t>
  </si>
  <si>
    <t>Sutartis galioja nuo 2014 m. sausio 1 d.</t>
  </si>
  <si>
    <t>SĮ "Telšių butų ūkis"</t>
  </si>
  <si>
    <t xml:space="preserve">UAB "Anykščių komunalinis ūkis" </t>
  </si>
  <si>
    <t>Asociacija "EEPA"(operatoriai UAB "EMP recycling", UAB "Žalvaris",  UAB "Kuusakoski", UAB "Karavanas LT", UAB "Baltijos perdirbimas").</t>
  </si>
  <si>
    <t>2014 m. gruodžio 10 d.</t>
  </si>
  <si>
    <t>VšĮ "Elektronikos gamintojų ir importuotojų organizacijos" (operatoriai UAB "Atliekų tvarkymo centras", UAB "EMP recycling").</t>
  </si>
  <si>
    <t>UAB "Kompata"</t>
  </si>
  <si>
    <t>2008-09-25 iki 2012-12-31</t>
  </si>
  <si>
    <t>UAB "Utenos regiono atliekų centras"</t>
  </si>
  <si>
    <t xml:space="preserve"> Molėtų r.</t>
  </si>
  <si>
    <t>UAB "Utenos regiono atliekų tvarkymo centras"</t>
  </si>
  <si>
    <t xml:space="preserve">Sutartis sudaryta 2013-08-29 </t>
  </si>
  <si>
    <t>Sutartis sudaryta 2013-08-28</t>
  </si>
  <si>
    <t>UAB "Visagino būstas"</t>
  </si>
  <si>
    <t>2007-06-20, neterminuota</t>
  </si>
  <si>
    <t>2013-11-18, 3 metų laikotarpiui</t>
  </si>
  <si>
    <t>UAB „Utenos komunalininkas“</t>
  </si>
  <si>
    <t>2007-12-13 ši sutartis įsigaliojo 2008-01-01 ir galioja iki 2020-12-31</t>
  </si>
  <si>
    <t>UAB "Zarasų komunalininkas"</t>
  </si>
  <si>
    <t>2012.05.21-2017-05-21</t>
  </si>
  <si>
    <t>UAB "Elektrėnų komunalinis ūkis"</t>
  </si>
  <si>
    <t>UAB "EMP recycling""</t>
  </si>
  <si>
    <t>UAB "Žaliasis taškas"</t>
  </si>
  <si>
    <t>VšĮ "Pakuočių tvarkumo organizacija"</t>
  </si>
  <si>
    <t>UAB ,,Tvarkyba"</t>
  </si>
  <si>
    <t>UAB ,,Eišiškių komunalinis ūkis"</t>
  </si>
  <si>
    <t xml:space="preserve">2013 m. rugpjūčio 12 d. </t>
  </si>
  <si>
    <t>UAB "Švenčionių švara"</t>
  </si>
  <si>
    <t>UAB "Pabradės komunalinis ūkis"</t>
  </si>
  <si>
    <t>2013-05-29/netermin.</t>
  </si>
  <si>
    <t>2013-06-11/netermin.</t>
  </si>
  <si>
    <t>UAB ,,Ekonovus"</t>
  </si>
  <si>
    <t xml:space="preserve">Pasirašyta 2013-03-27, galioja 60 mėn. nuo jos pasirašymo. </t>
  </si>
  <si>
    <t>UAB "Atliekų tvarkymo tarnyba"</t>
  </si>
  <si>
    <t>UAB "VSA Vilnius"</t>
  </si>
  <si>
    <t>UAB "Ecoservise"</t>
  </si>
  <si>
    <t>UAB "Švara visiems"</t>
  </si>
  <si>
    <t>UAB „Nemėžio komunalininkas“</t>
  </si>
  <si>
    <t xml:space="preserve">Pasirašyta 2011 m. gruodžio 19 d. 5 metams, sutartis gali būti pratęsiama </t>
  </si>
  <si>
    <t>UAB „Nemenčinės komunalininkas“</t>
  </si>
  <si>
    <t>VšĮ "Elektronikos gamintojų ir importuotojų organizacija" (Atliekų surinkimą vykdo UAB „EMP recycling“, UAB „Atliekų tvarkymo centras“.)</t>
  </si>
  <si>
    <t>Pasirašyta 2013 m. liepos 22 d., galioja iki  2015-12-31</t>
  </si>
  <si>
    <t>Asociacija "EEPA" (surinkimą vykdo UAB "Žalvaris", UAB "EMP recycling", UAB "Karavanas LT", UAB "Baltijos perdirbimas".)</t>
  </si>
  <si>
    <t xml:space="preserve">Pasirašyta 2014 m. rugsėjo 25 d., galioja iki 2016-09-25 </t>
  </si>
  <si>
    <t>Apmokėjimo už paslaugas savivaldybėje forma (rinkliava, tarifas)</t>
  </si>
  <si>
    <t>Taip pat</t>
  </si>
  <si>
    <t>Lyginamasis atliekų svoris</t>
  </si>
  <si>
    <r>
      <t>Vidutinis suspaustų mišrių komunalinių atliekų lyginamasis svoris, t/m</t>
    </r>
    <r>
      <rPr>
        <b/>
        <sz val="12"/>
        <color indexed="8"/>
        <rFont val="Times New Roman"/>
        <family val="1"/>
        <charset val="186"/>
      </rPr>
      <t>³</t>
    </r>
    <r>
      <rPr>
        <b/>
        <sz val="12"/>
        <color indexed="8"/>
        <rFont val="Arial"/>
        <family val="2"/>
        <charset val="186"/>
      </rPr>
      <t xml:space="preserve"> </t>
    </r>
  </si>
  <si>
    <r>
      <t>Vidutinis nesuspaustų mišrių komunalinių atliekų lyginamasis svoris, t/m</t>
    </r>
    <r>
      <rPr>
        <b/>
        <sz val="12"/>
        <color indexed="8"/>
        <rFont val="Times New Roman"/>
        <family val="1"/>
        <charset val="186"/>
      </rPr>
      <t>³</t>
    </r>
    <r>
      <rPr>
        <b/>
        <sz val="12"/>
        <color indexed="8"/>
        <rFont val="Arial"/>
        <family val="2"/>
        <charset val="186"/>
      </rPr>
      <t xml:space="preserve"> </t>
    </r>
  </si>
  <si>
    <r>
      <t>nesuspaustų mišrių</t>
    </r>
    <r>
      <rPr>
        <b/>
        <sz val="12"/>
        <color indexed="8"/>
        <rFont val="Times New Roman"/>
        <family val="1"/>
        <charset val="186"/>
      </rPr>
      <t xml:space="preserve"> komunalinių atliekų iš daugiabučių namų lyginamasis svoris, t/m³ </t>
    </r>
  </si>
  <si>
    <r>
      <t>nesuspaustų mišrių</t>
    </r>
    <r>
      <rPr>
        <b/>
        <sz val="12"/>
        <color indexed="8"/>
        <rFont val="Times New Roman"/>
        <family val="1"/>
        <charset val="186"/>
      </rPr>
      <t xml:space="preserve"> komunalinių atliekų iš individualių namų lyginamasis svoris, t/m³ </t>
    </r>
  </si>
  <si>
    <t>Komunalinių atliekų tvarkymo sistemos eksploatacinių kaštų sudedamosios dalys (vienai tonai komunalinių atliekų)</t>
  </si>
  <si>
    <t>Surinkimo ir transportavimo</t>
  </si>
  <si>
    <t xml:space="preserve">Atliekų perdirbimo arba kito naudojimo </t>
  </si>
  <si>
    <t xml:space="preserve">Šalinimo </t>
  </si>
  <si>
    <t>Atliekų tvarkymo infrastruktūros objektų (DGASA, APP, kompostavimo aikštelės ir kita) eksploatavimo</t>
  </si>
  <si>
    <t>KAT sistemos administravimo</t>
  </si>
  <si>
    <t>Kita (nurodyti)</t>
  </si>
  <si>
    <t>INFORMACIJA APIE KOMUNALINIŲ ATLIEKŲ TVARKYMO KAINAS</t>
  </si>
  <si>
    <t>Papildančią sistemą diegiantis / įdiegęs asmuo</t>
  </si>
  <si>
    <t>Papildančią sistemą eksploatuojantis asmuo</t>
  </si>
  <si>
    <t>Papildančių sistemų diegimo sąlygų suderinimo data</t>
  </si>
  <si>
    <t>Sutarties pasirašymo data ir jos galiojimo terminas</t>
  </si>
  <si>
    <t xml:space="preserve">Pavadinimas atliekų, kurioms rinkti yra diegiama / įdiegta papildanti sistema </t>
  </si>
  <si>
    <t>rinkliava</t>
  </si>
  <si>
    <t>EEĮ atliekos, sudedamosios dalis išimtos iš EEĮ, dienos šviesos lempos ir kitos atliekos turinčios gyvsidabrio</t>
  </si>
  <si>
    <t>Asociacija EEPA</t>
  </si>
  <si>
    <t>EEĮ atliekos, baterijos</t>
  </si>
  <si>
    <t>2013-12-20, galioja iki 2014-12-20 su galimybe pratęsti vieneriems metams. Pratęsimų skaičius neribotas.</t>
  </si>
  <si>
    <t>UAB „Ekstara“</t>
  </si>
  <si>
    <t>Popieriaus ir kartono, plastikinių, metalinių, kombinuotų, stiklo, medinės pakuotės</t>
  </si>
  <si>
    <t>Pagal gyventojų skaičių</t>
  </si>
  <si>
    <t>Pagal plotą</t>
  </si>
  <si>
    <t>Pagal nekilnojamo turto vienetą</t>
  </si>
  <si>
    <t>Kita (įrašyti)</t>
  </si>
  <si>
    <r>
      <t>Įmokų paskirstymo principai</t>
    </r>
    <r>
      <rPr>
        <b/>
        <sz val="10"/>
        <color indexed="8"/>
        <rFont val="Times New Roman"/>
        <family val="1"/>
        <charset val="186"/>
      </rPr>
      <t xml:space="preserve">                                                                                            </t>
    </r>
    <r>
      <rPr>
        <b/>
        <sz val="11"/>
        <color indexed="8"/>
        <rFont val="Times New Roman"/>
        <family val="1"/>
        <charset val="186"/>
      </rPr>
      <t xml:space="preserve"> (Principai, kuriuos savivaldybė naudoja įmokoms paskirstyti, pažymėti „1“) </t>
    </r>
  </si>
  <si>
    <t>VšĮ "Elektronikos gamintojų ir importuotojų organizacija"</t>
  </si>
  <si>
    <t>UAB "Atliekų tvarkymo centras", UAB "EMP recycling" arba kitas diegėjo  parinktas atliekų tvarkytojas</t>
  </si>
  <si>
    <t>2013.11.18 . Galioja iki 2014-11-18 su galimybe pratęsti vieneriems metams. Pratęsimų skaičius neribojamas.</t>
  </si>
  <si>
    <t>UAB "EMP recycling", UAB "Žalvaris", UAB "Kuusakoski", UAB "Karavanas LT", UAB "Metrail"</t>
  </si>
  <si>
    <t>VšĮ ,,Elektronikos gamintojų ir importuotojų organizacija"</t>
  </si>
  <si>
    <t>Elektros ir elektroninės įrangos</t>
  </si>
  <si>
    <t>2013 m. rugsėjo 4 d.</t>
  </si>
  <si>
    <t>2013 m. rugsėjo 4 d. Nr. 26-13-329 sutartis galioja iki 2015 m. gruodžio 31 d.</t>
  </si>
  <si>
    <t>Smulki elektros ir elektroninė įrangos atliekos</t>
  </si>
  <si>
    <t>2012 m. lapkričio 28 d.</t>
  </si>
  <si>
    <t>2012 m. lapkričio 28 d. Nr. 12-P01-00339 sutartis galioja 4 metus</t>
  </si>
  <si>
    <t>UAB ,,Baltijos perdirbimas"</t>
  </si>
  <si>
    <t xml:space="preserve">Elektros ir elektroninės įrangos baterijų ir akumuliatorių </t>
  </si>
  <si>
    <t xml:space="preserve">2014 m. sausio 1 d. </t>
  </si>
  <si>
    <t>2014 m. sausio 1 d. Nr. 26-03 (7.7) sutartis galioja vienerius metus su pratęsimu</t>
  </si>
  <si>
    <t>UAB ,,EMP Recycling"</t>
  </si>
  <si>
    <t>UAB "Atliekų tvarkymo centras", UAB "EMP recycling" arba kitas steigėjo parinktas atliekų tvarkytojas</t>
  </si>
  <si>
    <t>Elekros ir ektroninės įrangos atliekos</t>
  </si>
  <si>
    <t>2014-01-22 (1+1)</t>
  </si>
  <si>
    <t>UAB "Žalvaris", UAB "Kuusakoski", UAB "Karavanas Lt", UAB "Metrail", UAB "Baltijos perdirbimas"</t>
  </si>
  <si>
    <t>UAB "Atliekų tvarkymo centras", UAB "EMP Recycling" arba kitas iegėjo parinktas atliekų tvarkytojas</t>
  </si>
  <si>
    <t>2013-12-31 (neterminuota)</t>
  </si>
  <si>
    <t>Elektros ir elektroninės įrangos atliekos</t>
  </si>
  <si>
    <t>Elektros ir elektroninės įrangos bei baterijų ir akumuliatorių atliekos</t>
  </si>
  <si>
    <t>UAB „Atliekų tvarkymo centras“, UAB „EMP recycling“</t>
  </si>
  <si>
    <t>tarifas</t>
  </si>
  <si>
    <t>UAB "Atliekų tvarkymo centras; UAB "EMP recycling"</t>
  </si>
  <si>
    <t xml:space="preserve">Elektros ir elektroninės įrangos atliekos </t>
  </si>
  <si>
    <t>pagal 1 vnt. konteinerio talpą</t>
  </si>
  <si>
    <t>Elektros ir elektroninės įrangos atliekos, visuomenės informavimo ir švietimo sistema</t>
  </si>
  <si>
    <t xml:space="preserve">Elektros ir elektroninės įrangos atliekos ir baterijų bei akumuliatorių atliekų surinkimas </t>
  </si>
  <si>
    <t>UAB "Žalvaris"; UAB "Karavanas LT"; UAB "EMP recycling"; UAB "Kuusakoski"; UAB "Atliekų tvarkymo centras"</t>
  </si>
  <si>
    <t>UAB "Žalvaris"; UAB "Karavanas LT"; UAB "EMP recycling"; UAB "Kuusakoski"; UAB "Baltijos perdavimas"</t>
  </si>
  <si>
    <t>UAB "Atliekų tvarkymo centras", UAB "EMP recycling", UAB "Kaunakiemis"</t>
  </si>
  <si>
    <t xml:space="preserve">2014-09-17 (sutarties pratęsimas), galioja 12 mėnesių </t>
  </si>
  <si>
    <t>UAB "EMP recycling", UAB "Žalvaris", UAB "Kuusakoski", UAB "Karavanas LT", UAB "Baltic metal", UAB "Baltijos perdirbimas"</t>
  </si>
  <si>
    <t>Elektros ir elektroninės įrangos, baterijų ir akumuliatorių atliekos</t>
  </si>
  <si>
    <t>UAB "Ekstara"</t>
  </si>
  <si>
    <t>Pakuočių atliekos</t>
  </si>
  <si>
    <t>2013.06.17 Nr. S-803, galioja 1 metus nuo pasirašymo datos, pratęsta</t>
  </si>
  <si>
    <t>2013.09.30 Nr. S-1177, galioja iki 2014.12.31, pratęsta iki 2015.12.31</t>
  </si>
  <si>
    <t>2013.10.28 Nr. S-1306, galioja 1 metus po pasirašymo datos. 2015.11.05 Nr. S-1084 (sutartis pratęsta ir galioja 1 metus)</t>
  </si>
  <si>
    <t>2013-10-15 ; 2015-11-05</t>
  </si>
  <si>
    <t>Apmokestinamųjų gaminių atliekos; Pakuočių atliekos; Elektros ir elektroninės įrangos atliekos; Alyvų atliekos ir kt.</t>
  </si>
  <si>
    <t>2009 m. gruodžio mėn.</t>
  </si>
  <si>
    <t xml:space="preserve">2013 m. birželio 3 d. galioja iki 2015 m. birželio 3 d. </t>
  </si>
  <si>
    <t xml:space="preserve">2013 m. spalio 30 d. galioja iki 2016 m. gruodžio 31 d. </t>
  </si>
  <si>
    <t>Gamintojų ir importuotojų Asociacija (GIA)</t>
  </si>
  <si>
    <t>VšĮ "Elektronikops gamintojų ir importuotojų organizacija"</t>
  </si>
  <si>
    <t xml:space="preserve">EEĮ; lempos, </t>
  </si>
  <si>
    <t>2013-06-21 galioja iki atskiro pranešimo</t>
  </si>
  <si>
    <t xml:space="preserve">akumuliatoriai, amortizatoriai, padangos, alyvų atliekos </t>
  </si>
  <si>
    <t>2014-01-21 (neterminuota)</t>
  </si>
  <si>
    <t>VšĮ "Elektronikos gamntojų ir importuotojų organizacija"</t>
  </si>
  <si>
    <t>0,3 (0,137)</t>
  </si>
  <si>
    <t xml:space="preserve">VŠĮ „Elektronikos gamintojų ir importuotojų organizacija“ </t>
  </si>
  <si>
    <t xml:space="preserve">Antrinių žaliavų surinkimas </t>
  </si>
  <si>
    <t>VšĮ ,,Pakuočių tvarkymo organizacija", VšĮ ,,Žaliasis taškas"</t>
  </si>
  <si>
    <t>tekstilės atliekos</t>
  </si>
  <si>
    <t>apmokestinamųjų gaminių (nešiojamųjų baterijų) ir elektros ir elektroninės įrangos atliekos</t>
  </si>
  <si>
    <t>Gamintojų ir improtuotojų asciacija</t>
  </si>
  <si>
    <t>Gaminių ir pakuočių atliekos:alyvų atliekos; apmokestinamųjų gaminių atliekos; buityje susidarančios elektros ir elektroninės įrangos atliekos; eksplatuoti netinkamos transporto priemonės; pakuotės atliekos</t>
  </si>
  <si>
    <t>2009 m. gruodžio 23 d.</t>
  </si>
  <si>
    <t xml:space="preserve">VšĮ „Elektronikos gamintojų ir importuotojų organizacijos“ </t>
  </si>
  <si>
    <t>2013 m. lapkričio 18 d.</t>
  </si>
  <si>
    <t>Pakuotės atliekos</t>
  </si>
  <si>
    <t>1. UAB "Palangos komunalinis ūkis"                   2. UAB "Ekstara"</t>
  </si>
  <si>
    <t>2014 m lapkričio 11d.</t>
  </si>
  <si>
    <t>akumuliatoriai, amortizatoriai, padangos, alyvų atliekos ir kt.</t>
  </si>
  <si>
    <t xml:space="preserve">UAB „Žalvaris“    </t>
  </si>
  <si>
    <t>UAB ,,EMP recycling“
UAB ,,Žalvaris“
UAB ,,Kuusakoski“
UAB ,,Karavanas LT”
UAB ,,Baltijos perdirbimas“</t>
  </si>
  <si>
    <t>rinkliava, tarifas</t>
  </si>
  <si>
    <t>UAB Marijampolės apskrities atliekų tvarkymo centras</t>
  </si>
  <si>
    <t>2012 m. sausio mėn. 4 d.</t>
  </si>
  <si>
    <t>2013 m. lapkričio mėn. 11 d.</t>
  </si>
  <si>
    <t>UAB ,,Biržų butų ūkis"</t>
  </si>
  <si>
    <t>Pavojingos atliekos, pakuočių atliekos</t>
  </si>
  <si>
    <t>2011-07-07, pratęsta iki 2014-12-31</t>
  </si>
  <si>
    <t>2013-03-25, galioja iki 2015-03-25</t>
  </si>
  <si>
    <t>Pakuočių atliekos, antrinės žaliavos</t>
  </si>
  <si>
    <t>VšĮ ,,Pakuočių tvarkymo organizacija"</t>
  </si>
  <si>
    <t>UAB "Antraža"</t>
  </si>
  <si>
    <t>Panevėžio miesto savivaldybės administracijos direktoriaus 2013 m. birželio 21 d. įsakymas Nr. A-527</t>
  </si>
  <si>
    <t>Panevėžio miesto savivaldybės administracijos direktoriaus 2014 m. sausio 24 d. įsakymas Nr. A-56</t>
  </si>
  <si>
    <t>UAB EMP recycling; UAB Žalvaris; UAB Kuusakoski; UAB "Karavanas LT", UAB "Baltijos perdirbimas"</t>
  </si>
  <si>
    <t>UAB "Atliekų tvarkymo centras";                         UAB "EMP recycling"</t>
  </si>
  <si>
    <t>Elektros ir elektronikos įrangos atliekos</t>
  </si>
  <si>
    <t xml:space="preserve">UAB „Atliekų tvarkymo centras“, UAB „EMP recycling“ </t>
  </si>
  <si>
    <t xml:space="preserve">UAB ,,EMP recycling“, UAB ,,Žalvaris“, UAB ,,Kuusakoski“ </t>
  </si>
  <si>
    <t>Gaminių ir pakuočių atliekos, apmokestinamos atliekos, buityje susidarančios EEĮ atliekos, pavojingos atliekos</t>
  </si>
  <si>
    <t>2013-07-15, sutartis neterminuota</t>
  </si>
  <si>
    <t>Asociacioja "EEPA"</t>
  </si>
  <si>
    <t xml:space="preserve">Elektros ir elektroninės įrangos bei baterijų ir akumuliatorių atliekos </t>
  </si>
  <si>
    <t>VšĮ "Elekronikos gamintojų ir importuotojų organizacija"</t>
  </si>
  <si>
    <t xml:space="preserve">Elektros ir elektroninės įrangos  atliekos </t>
  </si>
  <si>
    <t>nuo 2013 m.spalio 2d. ir galioja iki 2015 m. gruodžio 31 d.</t>
  </si>
  <si>
    <t>nuo 2013 m.spalio 2 d. ir galioja iki 2015 m. gruodžio 31 d.</t>
  </si>
  <si>
    <t>nuo 2013 m.sausio 1 d. ir galioja iki 2014 m. gruodžio 31 d.</t>
  </si>
  <si>
    <t>VšĮ "Pakluočių tvarkymo organizacija"</t>
  </si>
  <si>
    <t>nuo 2014 m. lapkričio 25 d. ir galioja iki 2015 m. gruodžio 31 d.</t>
  </si>
  <si>
    <t>Stiklinės, plastikinės, metalinės pakuotės; popierius ir kartonas</t>
  </si>
  <si>
    <t>Deklaruotą atliekų kiekį</t>
  </si>
  <si>
    <t>UAB "Atliekų tvarkymo centras"; UAB "EMP recycling"</t>
  </si>
  <si>
    <t>EEĮ, baterijos ir akumuliatoriai, liminescencinės lempos</t>
  </si>
  <si>
    <t xml:space="preserve">Popieriaus, stiklo, plastiko, metalo, mišrios, kombinuotosios pakuotės </t>
  </si>
  <si>
    <t>Pavojingų (EEĮ, akumuliatoriai, galvaliniai elementai, amortizatoriai, kuro, tepalo, oro filtrai. Liuminesencinės lempos), nepavojingų (metalinė pakuotė, EEĮ) atliekų rinkimui</t>
  </si>
  <si>
    <t>2013 m. lapkričio 12 d.</t>
  </si>
  <si>
    <t>2013 m. rugsėjo 10 d.</t>
  </si>
  <si>
    <t>2013 m. spalio 29 d.</t>
  </si>
  <si>
    <t>2012 m. sausio 9 d.</t>
  </si>
  <si>
    <t>Pasirašyta 2013-11-12 Galioja iki 2014-11-12 su galimybe pratęsti dar 1 (vienerius) metus.</t>
  </si>
  <si>
    <t>Pasirašyta 2013-09-10 Galioja iki 2014-12-31 su galimybe pratęsti dar 1 (vienerius) metus. Pratęsimų skaičius 2 kartus metams</t>
  </si>
  <si>
    <t>Pasirašyta 2013-10-30 Galioja iki 2014-12-31 su galimybe pratęsti.</t>
  </si>
  <si>
    <t>Pasirašyta 2012-01-09 Sutartis galioja 3 (trejus) metus</t>
  </si>
  <si>
    <t>UAB „EMP recycling“, UAB „Žalvaris“, UAB „Kuusakoski“, UAB „Karavanas LT“, UAB „Baltijos perdirbimas“</t>
  </si>
  <si>
    <t>2014-05-29 – neribota</t>
  </si>
  <si>
    <t>2013-07-05</t>
  </si>
  <si>
    <t>2013-07-05 – neribota</t>
  </si>
  <si>
    <t>UAB „Žalvaris“ Šiaulių padalinys</t>
  </si>
  <si>
    <t>2011-12-01 iki 2014-12-01</t>
  </si>
  <si>
    <t>Elektros ir elektroninės įrangos bei baterijų ir akumuliatorių atliekų surinkimo sistema</t>
  </si>
  <si>
    <t xml:space="preserve">2014 m. rugpjūčio 7 d. </t>
  </si>
  <si>
    <t>Sutartis pasirašyta 2014 m. rugpjūčio 7 d., sutartis sudaroma 1 metų terminui, pasibaigus sutarties galiojimui ir nei vienai šaliai nepareiškus kitaip, sutarties galiojimas pratęsiamas dar 1 metams.</t>
  </si>
  <si>
    <t>Elektros ir elektroninės įrangos atliekų surinkimo sistema</t>
  </si>
  <si>
    <t>2013 m. liepos 22 d.</t>
  </si>
  <si>
    <t>Apmokestinamųjų gaminių atliekos, pakuočių atliekos, elektros ir elektroninės įrangos atliekos, alyvų  atliekos,eksploatuoti netinkamos transporto priemonės</t>
  </si>
  <si>
    <t xml:space="preserve"> 2013-02-24 galioja sutartis 4 metai nuo pasirašymo</t>
  </si>
  <si>
    <t>2013-07-16 iki 2018-07-16</t>
  </si>
  <si>
    <t xml:space="preserve"> Nebenaudojama elektros ir elektroninė įranga </t>
  </si>
  <si>
    <t>Nenaudojama elektros, elektroninė įranga, apmokestinamųjų gaminių (nešiojamų baterijų) atliekos</t>
  </si>
  <si>
    <t>UAB "Atliekų tvarkymo centras", UAB "EMP recycling"</t>
  </si>
  <si>
    <t xml:space="preserve"> UAB "EMP recycling", UAB "Žalvaris",  UAB "Kuusakoski", UAB "Karavanas LT", UAB "Baltijos perdirbimas"</t>
  </si>
  <si>
    <t>Pavojingos atliekos, elektros ir elektroninės atliekos</t>
  </si>
  <si>
    <t>Gamintojų ir Importuotojų Asociacija</t>
  </si>
  <si>
    <t>UAB "Ecoservice", UAB "Atliekų tvarkymo centras"</t>
  </si>
  <si>
    <t>2013-04-10 Galiojimo terminas trys metsi</t>
  </si>
  <si>
    <t>2013-10-02 Galiojimo terminas trys metai</t>
  </si>
  <si>
    <t>UAB „Ecoserice“, UAB „Atliekų tvarkymo centras“</t>
  </si>
  <si>
    <t xml:space="preserve">2011 m. liepos 7 d. </t>
  </si>
  <si>
    <t>2011 m. liepos 7 d., galioja - neterminuota</t>
  </si>
  <si>
    <t>UAB „EMP recycling“, UAB „Atliekų tvarkymo centras“</t>
  </si>
  <si>
    <t xml:space="preserve">2013 m. birželio 28 d. </t>
  </si>
  <si>
    <t>Nuo 2013 m. birželio 28 d.  iki  2015 m. gruodžio 31 d.</t>
  </si>
  <si>
    <t>UAB „Žalvaris“, UAB „EMP recycling“</t>
  </si>
  <si>
    <t>2011 m. gruodžio 29 d.</t>
  </si>
  <si>
    <t>Apmokestinamųjų gaminių atliekos, pakuočių atliekos, elektros ir elektroninės įrangos atliekos, alyvų tliekos,eksploatuoti netinkamos transporto priemonės</t>
  </si>
  <si>
    <t>UAB "EMP recycling"; UAB "Žalvaris"; UAB "Kuusakoski"; UAB "Karavanas LT"; UAB "Baltijos perdirbimas"</t>
  </si>
  <si>
    <t>Sutarties gali būti pratęsiama kitiems metams. Tokių pratęsimų skaičius neribojamas.</t>
  </si>
  <si>
    <t>2013-07-24 iki 2015-12-31</t>
  </si>
  <si>
    <t>VšĮ "Pakuočių tvcarkymo centras"</t>
  </si>
  <si>
    <t>Elektrėnų savivaldybė</t>
  </si>
  <si>
    <t>UAB "EMP Recycling"</t>
  </si>
  <si>
    <t>Popieriaus, stiklo, plastiko atliekos</t>
  </si>
  <si>
    <t>UAB "Atliekų tvarkymo centras" UAB"EMP recycling"</t>
  </si>
  <si>
    <t xml:space="preserve">iki 2014-04-01 - 74,9, nuo 2014-04-01 - 126,67 </t>
  </si>
  <si>
    <r>
      <t>iki 2014-04-01 - 45,63 Lt/ m</t>
    </r>
    <r>
      <rPr>
        <vertAlign val="superscript"/>
        <sz val="12"/>
        <color theme="1"/>
        <rFont val="Times New Roman"/>
        <family val="2"/>
        <charset val="186"/>
      </rPr>
      <t>3</t>
    </r>
    <r>
      <rPr>
        <sz val="12"/>
        <color theme="1"/>
        <rFont val="Times New Roman"/>
        <family val="2"/>
        <charset val="186"/>
      </rPr>
      <t>, nuo 2014-04-01 - 54,27 Lt/m</t>
    </r>
    <r>
      <rPr>
        <vertAlign val="superscript"/>
        <sz val="12"/>
        <color theme="1"/>
        <rFont val="Times New Roman"/>
        <family val="2"/>
        <charset val="186"/>
      </rPr>
      <t>3</t>
    </r>
  </si>
  <si>
    <t>UAB "EMP recycling" UAB "Žalvaris" UAB "Karavana LT" UAB "Kuusakoski" UAB "Baltijos Perdirbimas"</t>
  </si>
  <si>
    <t>2014 m. sausio 31 d.</t>
  </si>
  <si>
    <t>Elektros ir elektroninės įrangos atliekos ir baterijų bei akumuliatorių atliekos</t>
  </si>
  <si>
    <t xml:space="preserve">2014 m. birželio 30 d. </t>
  </si>
  <si>
    <t xml:space="preserve">UAB "EMP recycling", UAB "Žalvaris", UAB "Kuusakoski", UAB "Karavanas LT", UAB "Baltijos perdirbimas" </t>
  </si>
  <si>
    <t>VšĮ "Elektros gamintojų ir importuotojų organizacija"</t>
  </si>
  <si>
    <t>Alyvų atliekos, netinkamos naudoti transporto priemonės, apmokestinamųjų gaminių atliekos</t>
  </si>
  <si>
    <t>Asbestinio šiferio atliekos</t>
  </si>
  <si>
    <t>2009-12-02/ sutartis pratęsiama kiekvienais metais</t>
  </si>
  <si>
    <t>2013-06-28-2015-12-31 su pratęsimu</t>
  </si>
  <si>
    <t xml:space="preserve">0,09 - 0,16 </t>
  </si>
  <si>
    <t xml:space="preserve">0,45 - 0,59 </t>
  </si>
  <si>
    <t>0,09 - 0,16</t>
  </si>
  <si>
    <t>UAB "Trakų paslaugos"</t>
  </si>
  <si>
    <t>Neterminuota</t>
  </si>
  <si>
    <t>UAB ,,EMP Recycling", UAB ,,Atliekų tvarkymo centras"</t>
  </si>
  <si>
    <t>iki 2014-04-01 - 62,19; nuo 2014-04-01 - 112,15</t>
  </si>
  <si>
    <t>0,3 - 0,56</t>
  </si>
  <si>
    <t>0,1 - 0,25</t>
  </si>
  <si>
    <t>0,125 - 0,2</t>
  </si>
  <si>
    <t>0,125 - 0,3</t>
  </si>
  <si>
    <t>2014-01-15, galioja iki 2015-08-06</t>
  </si>
  <si>
    <t xml:space="preserve">2013 m. liepos 22 d. </t>
  </si>
  <si>
    <t>2013 m. liepos 22 d. iki  2015-12-31</t>
  </si>
  <si>
    <t>Asociacija ,,EEPA”</t>
  </si>
  <si>
    <t xml:space="preserve">2014 m. rugsėjo 25 d. </t>
  </si>
  <si>
    <t xml:space="preserve">2014 m. rugsėjo 25 d. iki 2016-09-25 </t>
  </si>
  <si>
    <t>UAB "Nemėžio komunalininkas"</t>
  </si>
  <si>
    <t xml:space="preserve">2011 m. gruodžio 19 d. </t>
  </si>
  <si>
    <t xml:space="preserve">2011 m. gruodžio 19 d. 5 metams gali būti pratęsiama </t>
  </si>
  <si>
    <t>Didelio gabarito ir  buityje susidarančios pavojingos atliekos</t>
  </si>
  <si>
    <t>INFORMACIJA APIE SAVIVALDYBĖSE ESAMAS PAPILDANČIAS ATLIEKŲ SURINKIMO SISTEMAS</t>
  </si>
  <si>
    <t>*ND - nėra duomenų</t>
  </si>
  <si>
    <t>Kamilė Petrauskienė, 8 706 68070, el. p. kamile.petrauskiene@aaa.am.lt</t>
  </si>
  <si>
    <t>Skirta lėšų, Eur</t>
  </si>
  <si>
    <t>2015-08-31 Šalių susitarimas prie 2009-08-06 sutarties (2 mėn.)</t>
  </si>
  <si>
    <t>2015.10.20 galiojimo terminas 5 metai</t>
  </si>
  <si>
    <t>2015-11-01 galiojimo terminas 5 mėn.</t>
  </si>
  <si>
    <t>2015-11-27  iki kol teisės aktų nustatytas tvarka bus parinktas naujas tvakytojas</t>
  </si>
  <si>
    <t>Mišrių komunalinių atliekų šalinimo sąvartyne kaina, Eur/t</t>
  </si>
  <si>
    <t xml:space="preserve">Komunalinių atliekų sutvarkymo kaina, Eur/t </t>
  </si>
  <si>
    <t>Vidutinės atliekų tvarkymo išlaidos, tenkančios namų ūkiui per mėnesį, Eur/l namų ūkiui /mėn.</t>
  </si>
  <si>
    <t>Išlaidos, tenkančios namų ūkiui daugiabutyje, Eur/l namų ūkiui/mėn.</t>
  </si>
  <si>
    <t>Išlaidos, tenkančios namų ūkiui individualiame name,  Eur/l namų ūkiui /mėn.</t>
  </si>
  <si>
    <t>Vidutinės atliekų tvarkymo išlaidos, tenkančios gyventojui per mėnesį, Eur/l gyv./mėn.</t>
  </si>
  <si>
    <t>Išlaidos, tenkančios daugiabutyje gyvenančiam gyventojui,  Eur/l gyv./mėn.</t>
  </si>
  <si>
    <t>Išlaidos, tenkančios individualiame name gyvenančiam gyventojui, Eur/l gyv./mėn.</t>
  </si>
  <si>
    <t xml:space="preserve">Nuo 2015-01-01 iki 2015-10-31 – 20,53; nuo 2015-11-01 iki 2015-12-31 – 17,73 </t>
  </si>
  <si>
    <t>2013.01.15. Galioja iki 2014.12.31, su galimybe pratęsti vieneriems metams. Pratęsimų skaičius neribojamas. Šiuo metu veikla laikinai sustabdyta.</t>
  </si>
  <si>
    <t>Paruošta naudoti pakartotinai komunalinių atliekų 2015 m., %</t>
  </si>
  <si>
    <t>Paruošta perdirbti komunalinių atliekų 2015 m., t</t>
  </si>
  <si>
    <t>Paruošta perdirbti komunalinių atliekų 2015 m., %</t>
  </si>
  <si>
    <t>Iš viso surinkta komunalinių atliekų 2015 m., t</t>
  </si>
  <si>
    <t>Perdirbta / panaudota komunalinių atliekų 2015 m., t</t>
  </si>
  <si>
    <t>Perdirbta / panaudota komunalinių atliekų 2015 m., %</t>
  </si>
  <si>
    <t>Sąvartyne pašalinta  komunalinių atliekų 2015 m., t</t>
  </si>
  <si>
    <t>Pašalinta  komunalinių atliekų 2015 m., %</t>
  </si>
  <si>
    <t>2015 m. kovo 20 d. (3+2+2)</t>
  </si>
  <si>
    <t>2015-11-27 iki kol paslaugą pradės teikti naujas viešojo konkurso budu (pirkimo Nr. 169109) parinktas paslaugos teikėjas</t>
  </si>
  <si>
    <t>2011-04-21 (1+1+1)</t>
  </si>
  <si>
    <t>UAB "Metaloidas" (laikinoji sutartis)</t>
  </si>
  <si>
    <t>Asociacija EEPA, VšĮ "Elektronikos gamintojų ir importuotojų organizacija", VšĮ "Ekošviesa"</t>
  </si>
  <si>
    <t>Kitų atliekų surinkimas</t>
  </si>
  <si>
    <t>UAB „Ekonovus", VšĮ „Žaliasis taškas"</t>
  </si>
  <si>
    <t>UAB „Ekonovus", VšĮ „Pakuočių tvarkymo organizacija"</t>
  </si>
  <si>
    <t>Asociacija EEPA, VšĮ „Elektronikos gamintojų ir imprtuotojų organizacija", VšĮ „Ekošviesa"</t>
  </si>
  <si>
    <t>UAB „Metaloidas"</t>
  </si>
  <si>
    <t>UAB „Komunalinių įmonių kombinatas (iš aikštelių)"</t>
  </si>
  <si>
    <t>2008-02-11 (3+3)</t>
  </si>
  <si>
    <t>2014-01-24 (6 mėn.)</t>
  </si>
  <si>
    <t>2014-08-06 (3 mėn.)</t>
  </si>
  <si>
    <t>UAB "Komunalinių įmonių kombinatas" (iš aikštelių)</t>
  </si>
  <si>
    <t>2014-01-14 (1+1)</t>
  </si>
  <si>
    <t>2016-02-20 (5+1)</t>
  </si>
  <si>
    <t>UAB "Metaliodas"</t>
  </si>
  <si>
    <t>nuo 2015-01-01 iki 2015-07-22 – 46,77; 2015-07-23 iki 2015-12-31 – 44</t>
  </si>
  <si>
    <t>nuo 2015-01-01 iki 2015-02-10 – 49,97; nuo 2015-02-10 – 73,23</t>
  </si>
  <si>
    <t>UAB Žalvaris, UAB Kuusakovski, UAB Karnavalas LT, UAB Metrail, UAB Baltijos perdirbimas</t>
  </si>
  <si>
    <t>Birštono vs.</t>
  </si>
  <si>
    <t>2013-09-02 iki 2016-12-31</t>
  </si>
  <si>
    <t xml:space="preserve">2016-02-10 iki 2016-12-31 </t>
  </si>
  <si>
    <t>UAB „Žalvaris“, UAB „EMP recycling“, UAB „Baltijos perdirbimas“, UAB „Kausakoski“, UAB  „Diltrus“, UAB „Utilsa“.</t>
  </si>
  <si>
    <t>Savivaldybių aplinkos apsaugos rėmimo specialioji programa</t>
  </si>
  <si>
    <t>80,1 - gyventojams;              116,37 - įmonėms.</t>
  </si>
  <si>
    <t>17,21 - gyventojams;                   57,45 - įmonėms.</t>
  </si>
  <si>
    <t>Sutartis pasirašyta 2013-11-21; Galiojimo terminas  2016-12-31</t>
  </si>
  <si>
    <t>SĮ "Kaišiadorių paslaugos"; UAB "Ekobazė";  UAB "Metaloidas"</t>
  </si>
  <si>
    <t>Savivaldybių aplinkos apsaugos rėmimo specialioji programa; LAAIF</t>
  </si>
  <si>
    <t>2013-05-16, galioja iki 2015-05-09.</t>
  </si>
  <si>
    <t>2013-07-19, galioja iki 2017-07-15.</t>
  </si>
  <si>
    <t>Nemajūnų g. 15A (žaliųjų  atliekų priėmimo aikštelė)</t>
  </si>
  <si>
    <t>Chemijos g. 4E</t>
  </si>
  <si>
    <t>2014-12-30, galioja iki 2015-12-30</t>
  </si>
  <si>
    <t>2016-01-18, galioja iki 2016-07-01</t>
  </si>
  <si>
    <t>VšĮ "Ekošviesa"</t>
  </si>
  <si>
    <t>Dienos šviesos lempos ir kitos atliekos, kuriose yra gyvsidabrio</t>
  </si>
  <si>
    <t>galioja iki 2016-06-08</t>
  </si>
  <si>
    <t>UAB "Ekonovus", UAB "Kauno švara", UAB "Super montes", UAB "Antrinio perdirbimo grupė"</t>
  </si>
  <si>
    <t xml:space="preserve">Vandžiogalos g. 92 </t>
  </si>
  <si>
    <t>Vandžiogalos k.</t>
  </si>
  <si>
    <t>53,37 - gyventojams;              93,62 - įmonėms.</t>
  </si>
  <si>
    <t xml:space="preserve"> Savivaldybės biudžeto lėšos</t>
  </si>
  <si>
    <t xml:space="preserve"> UAB "Skongalis"</t>
  </si>
  <si>
    <t>Zabieliškio k.</t>
  </si>
  <si>
    <t>2,03 - 3,07</t>
  </si>
  <si>
    <t>0,85 - 1,28</t>
  </si>
  <si>
    <t>UAB" Atliekų tvarkymo centras" ir UAB "EMP recycling"</t>
  </si>
  <si>
    <t>2013-04-26 galioja iki atskiro pranešimo</t>
  </si>
  <si>
    <t>UAB "Dudaudis"</t>
  </si>
  <si>
    <t>2015-07-01, galioja iki 2016-07-01 su galimybe pratęsti dar vieniems metams.</t>
  </si>
  <si>
    <t>galioja iki 2016-12-31</t>
  </si>
  <si>
    <t>4,58 - 4,92</t>
  </si>
  <si>
    <t>4,58 -6,05</t>
  </si>
  <si>
    <t>Kretingos r. savivaldybės lėšos, valstybės dotacija</t>
  </si>
  <si>
    <t xml:space="preserve">Sodžiaus g. 86, Ankštakių k. </t>
  </si>
  <si>
    <t>UAB „Atliekų tvarkymo centras“ ir UAB „EMP recycling“</t>
  </si>
  <si>
    <t xml:space="preserve">Smulkiosios elektros ir elektroninės įrangos atliekos </t>
  </si>
  <si>
    <t xml:space="preserve">
2014-05-07 
(galioja iki 2015-12-31)
</t>
  </si>
  <si>
    <t>2013-05-28 (neterminuota)</t>
  </si>
  <si>
    <t>2015 10 28  1m. + 1</t>
  </si>
  <si>
    <t>3.24</t>
  </si>
  <si>
    <t>2013-07-15, galioja iki  2015-12-31</t>
  </si>
  <si>
    <t>2014-04-24, galioja iki 2013-12-31</t>
  </si>
  <si>
    <t>2013-03-28, galioja iki 2015-12-31</t>
  </si>
  <si>
    <t>juridinis asmuo (asmenys), kuriems Asociacija "EEPA" pavedė vykdyti dalį ar visus įsipareigojimus</t>
  </si>
  <si>
    <t>Palangos m. savivaldybės lėšos, GPATP lėšos</t>
  </si>
  <si>
    <t>VšĮ "Gamtos ateitis"</t>
  </si>
  <si>
    <t xml:space="preserve">1. 2013 m  rugsėjo 4 d.    2. 2014 m. lapkričio 18 d. </t>
  </si>
  <si>
    <t xml:space="preserve">2013 m. lapkričio 27 d. </t>
  </si>
  <si>
    <t>2013 m  rugsėjo 4 d.</t>
  </si>
  <si>
    <t xml:space="preserve">2009 m. spalio 30 d. </t>
  </si>
  <si>
    <t>UAB "Sauliaus transporto sistemos",  UAB "Šilutės komunalininkas"</t>
  </si>
  <si>
    <t>2013-07-01, neterminuotai</t>
  </si>
  <si>
    <t>2010-07-30, galioja iki 2016-05-01</t>
  </si>
  <si>
    <t>2013-11-11 d., galioja iki 2016-12-31</t>
  </si>
  <si>
    <t>2014-07-24, galioja 1 metus su galimybe pratęsti dar 1 metams (pratęsta)</t>
  </si>
  <si>
    <t>2015-02-26, galioja 3 m.</t>
  </si>
  <si>
    <t>UAB MAATC, UAB "Ecoservice"</t>
  </si>
  <si>
    <t>2013-11-11, galioja iki 2016-12-31</t>
  </si>
  <si>
    <t>2014-07-24, galioja 1 m. su galimybe pratęsti dar 1 metams (pratęsta)</t>
  </si>
  <si>
    <t>UAB "Marijampolės apskrities atliekų tvarkymo centras", UAB "Marijampolės švara"</t>
  </si>
  <si>
    <t>Panausupio k. (kartu ir BSAKA)</t>
  </si>
  <si>
    <t>pasirašyta 2010-07-30, galioja iki 2016-05-01.</t>
  </si>
  <si>
    <t>2015-02-026</t>
  </si>
  <si>
    <t>Plėgų k., Lukšių sen., Šakių r. sav., prie uždaryto Šakių r. sav. sąvartyno.</t>
  </si>
  <si>
    <t>2008-06-30, sutartis pratęsta iki 2015-12-31</t>
  </si>
  <si>
    <t>2015-06-30, galioja iki 2016-06-30</t>
  </si>
  <si>
    <t>2015-04-14, galioja iki 2018 m. balandžio 14 d.</t>
  </si>
  <si>
    <t>UAB "EMP recycling", UAB "Kuusakoski", UAB "Žalvaris", UAB "Metrail", UAB "Karavanas LT"</t>
  </si>
  <si>
    <t>galioja iki 2015-12-31</t>
  </si>
  <si>
    <t>galioja iki 2015-12-32</t>
  </si>
  <si>
    <t xml:space="preserve">2013 m. rugsėjo 13 d.; galioja iki 2015 m. rugsėjo 12 d. </t>
  </si>
  <si>
    <t xml:space="preserve">2013 m. liepos 12 d.; galioja iki 2015 m. gruodžio 31 d. </t>
  </si>
  <si>
    <t xml:space="preserve">2014 m. sausio 27 d.; galioja iki 2016 m. sausio 1d. </t>
  </si>
  <si>
    <t>Savitiškio g.12</t>
  </si>
  <si>
    <t>-</t>
  </si>
  <si>
    <t>2015-10-05, galioja iki 2017-01-01</t>
  </si>
  <si>
    <t>2014 -01-21, galioja iki 2015-12-31</t>
  </si>
  <si>
    <t>UAB "Žalvaris", UAB "Metaloidas"</t>
  </si>
  <si>
    <t>2013-06-26, galioja iki 2015-12-31</t>
  </si>
  <si>
    <t>Akmenės rajono savivaldybės aplinkos apsaugos rėmimo specialioji programa</t>
  </si>
  <si>
    <t>nuo 2013 m.sausio 1 d. ir galioja iki 2014 m. gruodžio 31 d. su galimybe pratęsti dar metams</t>
  </si>
  <si>
    <t>nuo 2013 m.spalio 2 d. ir galioja iki 2015 m. gruodžio 31 d. su galimybe pratęsti dar metams</t>
  </si>
  <si>
    <t>Kelmės rajono savivaldybės aplinkos apsaugos rėmimo specialioji programa</t>
  </si>
  <si>
    <t>Radviliškio rajono savivaldybės lėšos</t>
  </si>
  <si>
    <t>UAB „Ecoservice“, IĮ „Neptana“, UAB „Metaloidas“</t>
  </si>
  <si>
    <t>2015 m. kovo 23 d. galioja 5 metus</t>
  </si>
  <si>
    <t xml:space="preserve">UAB "Kuršėnų komunalinis ūkis"; UAB "Žalvaris"        </t>
  </si>
  <si>
    <t>nuo 2013 m.sausio 01 d. ir galioja iki 2014 m. gruodžio 31 d. su galimybę pratęsti vieneriems metams.</t>
  </si>
  <si>
    <t>UAB „Jurbarko komunalininkas“</t>
  </si>
  <si>
    <t>Statybininkų g. 4E</t>
  </si>
  <si>
    <t xml:space="preserve">Sutartis pasirašyta 2015-06-30. Sutartis galioja 1 (vienerius) metus su galimybe pratęsti dar 1 (vienerius) metus </t>
  </si>
  <si>
    <t>Sutartis pasirašyta 2013-10-14. Sutartis galioja 2014-12-31.</t>
  </si>
  <si>
    <t>UAB "Jurbarko komunalininkas", VšĮ Žaliasis taškas"</t>
  </si>
  <si>
    <t>Sutartis pasirašyta 2013-10-15. Sutartis galioja 2014-12-31.</t>
  </si>
  <si>
    <t>VšĮ "Elektronikos gamintojų ir importuotojų organizacija",                   VšĮ "Ekošviesa"</t>
  </si>
  <si>
    <t>Sutartis pasirašyta 2013-10-21. Sutartis galioja iki 2014-12-31 su galimybe pratęsti su galimybe pratęsti dar 1 metus (vienerius).(Pratęsimų skaičius neribojamas)</t>
  </si>
  <si>
    <t>Sutartis pasirašyta 2012-03-21. Sutartis galioja 3 (tris) metus su galimybe pratęsti dar 3 (trims) metams</t>
  </si>
  <si>
    <t>Sutartis pasirašyta 2013-11-25. Sutartis galioja 1 (vienerius) metus su galimybe pratęsti dar 1 (vienerius) metus</t>
  </si>
  <si>
    <t>Sutartis pasirašyta 2014-04-22. Sutartis galioja iki 2015-04-22 su galimybe pratęsti dar 1 (vienerius) metus</t>
  </si>
  <si>
    <t>Sutartis pasirašyta 2014-11-11. Sutartis galioja 1 (vienerius) metus su galimybe pratęsti du kartus po 1 (vienerius) metus</t>
  </si>
  <si>
    <t xml:space="preserve">Sutartis pasirašyta 2014-02-17. Sutartis galioja 1 (vienerius) metus su galimybe pratęsti dar 1 (vienerius) metus </t>
  </si>
  <si>
    <t>Sutartis pasirašyta 2014-07-11. Sutartis galioja iki 2015-07-10 su galimybe pratęsti dar 1 (vienerius) metus</t>
  </si>
  <si>
    <t>UAB "EMP recycling"; UAB "Žalvaris"; UAB "KUUSAKOSKI"; UAB "Karavanas LT"</t>
  </si>
  <si>
    <t>VšĮ "Pakuočių tvarkymo organizacija", UAB "Ecoservice"</t>
  </si>
  <si>
    <t>Sutartis pasirašyta 2013-10-14. Sutartis galioja 2013-12-31.</t>
  </si>
  <si>
    <t xml:space="preserve"> VšĮ Žaliasis taškas", UAB "Ecoservice"</t>
  </si>
  <si>
    <t>Sutartis pasirašyta 2013-10-15. Sutartis galioja 2013-12-31.</t>
  </si>
  <si>
    <t>Sutartis pasirašyta 2011-11-15. Sutartis galioja 3 (tris) metus su galimybe pratęsti dar 3 (trims) metams</t>
  </si>
  <si>
    <t>Sutartis pasirašyta 2014-04-07. Sutartis galioja 1 (vienerius) metus su galimybe pratęsti dar 1 (vienerius) metus</t>
  </si>
  <si>
    <t xml:space="preserve">Sutartis pasirašyta 2013-12-31. Sutartis galioja 1 (vienerius) metus su galimybe pratęsti dar 1 (vienerius) metus </t>
  </si>
  <si>
    <t>VšĮ Žaliasis taškas", UAB "Šilalės komunalinis ūkis"</t>
  </si>
  <si>
    <t>Sutartis pasirašyta 2014-04-30. Sutartis galioja 3 (tris) metus su galimybe pratęsti dar 3 (trims) metams</t>
  </si>
  <si>
    <t xml:space="preserve"> VšĮ Žaliasis taškas", UAB "Dunokai"</t>
  </si>
  <si>
    <t>Sutartis pasirašyta 2013-10-15. Sutartis galioja 2014-12-31</t>
  </si>
  <si>
    <t>Sutartis pasirašyta 2011-11-08. Sutartis galioja 3 (tris) metus su galimybe pratęsti dar 3 (trims) metams</t>
  </si>
  <si>
    <t>Pasirašyta 2012-01-09, sutartis galioja 3 (trejus) metus</t>
  </si>
  <si>
    <t>Pasirašyta 2013-10-30, galioja iki 2014-12-31 su galimybe pratęsti.</t>
  </si>
  <si>
    <t>Pasirašyta 2013-09-10. Galioja iki 2014-12-31 su galimybe pratęsti dar 1 (vienerius) metus. Pratęsimų skaičius 2 kartus metams</t>
  </si>
  <si>
    <t>2010-10-06 - 2017-10-20</t>
  </si>
  <si>
    <t>0,6 - 1,01</t>
  </si>
  <si>
    <t>2013-10-16, galioja iki 2015-12-31</t>
  </si>
  <si>
    <t>2015-01-16. Sutartis sudaryta 1 (vienerių) metų terminui. Pasibaigus sutarties galiojimui ir nei vienai šaliai nepareiškus kitaip, sutarties galiojimas pratęsiamas dar vieniems metams..</t>
  </si>
  <si>
    <t>2007-05-03–2016-01-01</t>
  </si>
  <si>
    <t>2013-07-1 –2018-07-16</t>
  </si>
  <si>
    <t>2014-12-12-2016-12-12</t>
  </si>
  <si>
    <t>UAB "Redus LT"</t>
  </si>
  <si>
    <t>UAB „Atliekų tvarkymo centras“</t>
  </si>
  <si>
    <t>2011-10-24 neribota</t>
  </si>
  <si>
    <t>UAB „Atliekų tvarkymo centras“,          UAB „EMP recycling“</t>
  </si>
  <si>
    <t xml:space="preserve">UAB ,,Valda" </t>
  </si>
  <si>
    <t>UAB "Raguvile"</t>
  </si>
  <si>
    <t>VŠĮ "Elektronikos gamintojų ir importuotojų organizacija"</t>
  </si>
  <si>
    <t>gaminių ir pakuočių atliekos</t>
  </si>
  <si>
    <t>2012-02-03, vieneri metai.</t>
  </si>
  <si>
    <t>Elektronikos gamintojų ir importuotojų organizacija</t>
  </si>
  <si>
    <t>UAB "EMP recycling", UAB "Atliekų tvarkymo centras"</t>
  </si>
  <si>
    <t>elektros ir elektroninės įrangos atliekos</t>
  </si>
  <si>
    <t>2013-07-05, vieneri metai.</t>
  </si>
  <si>
    <t>Sutartis pasirašyta 2013-07-22 galioja iki 2016-12-31</t>
  </si>
  <si>
    <t>2012-02-01 galioja neterminuotai</t>
  </si>
  <si>
    <t>UAB„EMP recycling“</t>
  </si>
  <si>
    <t>Smulkios elektros ir elektroninės įrangos atliekų surinkimas</t>
  </si>
  <si>
    <t>Pasirašyta 2013-02-24 galioja sutartis 4 metai nuo pasirašymo</t>
  </si>
  <si>
    <t>Elektronikos platintojų asociacija „EEPA“</t>
  </si>
  <si>
    <t>Elektros ir elektroninės įrangos bei baterijų ir akumuliatorių atliekų surinkimas</t>
  </si>
  <si>
    <t>Elektros ir elektroninės įrangos atliekų surinkimas</t>
  </si>
  <si>
    <t>UAB "Žalvaris", EMP Recycling, UAB „Kuusakoski“, UAB „Karavanas“, UAB „Baltijos perdirbimas“</t>
  </si>
  <si>
    <t>UAB „Ecoservice“, UAB „Atliekų tvarkymo centras“</t>
  </si>
  <si>
    <t>Pasirašyta 2012-01-24 ir galioja iki 2016-12-31</t>
  </si>
  <si>
    <t xml:space="preserve">Sutartis pasirašyta 2013-07-22, galioja iki 2015-12-31 </t>
  </si>
  <si>
    <t>Pasirašyta 2013-03-25, galioja iki 2016-03-25</t>
  </si>
  <si>
    <t xml:space="preserve">Pasirašyta 2013-07-19 </t>
  </si>
  <si>
    <t>Anykščių rajono savivaldybės lėšos, VŠĮ "Darom" lėšos, URATC lėšos, UAB Anykščių komunalinio ūkio lėšos</t>
  </si>
  <si>
    <t>2011 m. gruodžio 29  d., galioja iki 2016-12-31</t>
  </si>
  <si>
    <t>155.</t>
  </si>
  <si>
    <t>1,64 - 4,25</t>
  </si>
  <si>
    <t>1,64 - 1,97</t>
  </si>
  <si>
    <t>0,82 - 2,13</t>
  </si>
  <si>
    <t>0,82 - 1,97</t>
  </si>
  <si>
    <t>2013-11-29 iki 2016-12-31</t>
  </si>
  <si>
    <t>2014-12-10 - 2016-12-10</t>
  </si>
  <si>
    <t>2013 10 02</t>
  </si>
  <si>
    <t>2013 10 02 Galiojimo terminas trys metai</t>
  </si>
  <si>
    <t>UAB "Molėtų švara" lėšos</t>
  </si>
  <si>
    <t>Sutartis sudaryta 2015-01-02 galioja iki 2025-01-02.</t>
  </si>
  <si>
    <t>174, 15</t>
  </si>
  <si>
    <t xml:space="preserve">UAB „Zarasų ST“ </t>
  </si>
  <si>
    <t>Skrytelių k., Dvarvietės g. 1A</t>
  </si>
  <si>
    <t xml:space="preserve">2013 m.kovo 25 d. / gegužės 27 d., galioja iki 2015 m.  gegužės 27 d. </t>
  </si>
  <si>
    <t>1,05 -1,67</t>
  </si>
  <si>
    <t>1,05 - 1,39</t>
  </si>
  <si>
    <t>VšĮ "Elektronikos gamintojų ir impotuotojų organizacija"</t>
  </si>
  <si>
    <t>elektros ir elektronikos įrangos atliekos</t>
  </si>
  <si>
    <t xml:space="preserve">2012.04.25 </t>
  </si>
  <si>
    <t>UAB "Elektros pasaulis", UAB "Laimraktis", UAB „Strošiūnų šilas“</t>
  </si>
  <si>
    <t>131,38</t>
  </si>
  <si>
    <t>114,38</t>
  </si>
  <si>
    <t>UAB "Ecoservice", UAB "Toksika", VAATC Šniponių DGASA</t>
  </si>
  <si>
    <t xml:space="preserve">2011-11-11 - 2013-12-31 </t>
  </si>
  <si>
    <t>UAB "Torgita", UAB "Žalvaris", UAB "Atliekų tvarkymo centras", UAB "Revaja"</t>
  </si>
  <si>
    <t>Švenčionių-Švenčionėlių miestų sąvartyno teritorija (Pliauškių k., Švenčionėlių sen.)</t>
  </si>
  <si>
    <t>Pabradės miesto sąvartyno teritorija (Maleikėnų k., Pabradės sen. )</t>
  </si>
  <si>
    <t>2015-03-31/ 1 metai</t>
  </si>
  <si>
    <t>UAB "Torgita"</t>
  </si>
  <si>
    <t>2015-04-29/ 1 metai</t>
  </si>
  <si>
    <t>Algirdas Jurkevičius</t>
  </si>
  <si>
    <t>2015-04-29 /1metai</t>
  </si>
  <si>
    <t>2015-03-25 -2015-12-31 su pratęsimu 1 metams</t>
  </si>
  <si>
    <t>2015-04-10/1 metai</t>
  </si>
  <si>
    <t>Automobilių detalių (plastiko,stiklo,gumos) atliekos</t>
  </si>
  <si>
    <t>2015-04-17/1 metai</t>
  </si>
  <si>
    <t>UAB ,,Komunalinių įmonių kombinatas"</t>
  </si>
  <si>
    <t>iki 2016-07</t>
  </si>
  <si>
    <t>1,66 - 7,76</t>
  </si>
  <si>
    <t>1,15 - 1,96</t>
  </si>
  <si>
    <r>
      <t>1 m</t>
    </r>
    <r>
      <rPr>
        <vertAlign val="superscript"/>
        <sz val="12"/>
        <color theme="1"/>
        <rFont val="Times New Roman"/>
        <family val="1"/>
        <charset val="186"/>
      </rPr>
      <t>3</t>
    </r>
    <r>
      <rPr>
        <sz val="12"/>
        <color theme="1"/>
        <rFont val="Times New Roman"/>
        <family val="2"/>
        <charset val="186"/>
      </rPr>
      <t xml:space="preserve"> - 13,85</t>
    </r>
  </si>
  <si>
    <t>Vidas Urbanavičius</t>
  </si>
  <si>
    <t>biologiškai skaidžios atliekos</t>
  </si>
  <si>
    <t>UAB "GIA"</t>
  </si>
  <si>
    <t>Alfredas Skinulis</t>
  </si>
  <si>
    <t>Elektronikos atliekos</t>
  </si>
  <si>
    <t>VŠI "Pakuočių tvarkimo arganizacija"</t>
  </si>
  <si>
    <t>Gerardas Penikas</t>
  </si>
  <si>
    <t>VŠI "Žaliasis taškas"</t>
  </si>
  <si>
    <t>Kęstutis Pocius</t>
  </si>
  <si>
    <t xml:space="preserve"> UAB ,,Ekonovus"   </t>
  </si>
  <si>
    <t>2013-08-21, galioja iki 2016-12-30</t>
  </si>
  <si>
    <t xml:space="preserve"> VšĮ "Mes Darom" ; UAB ""VAATC, UAB "Tvarkyba" </t>
  </si>
  <si>
    <t>Čiužakampio k., Šalčininkų r.</t>
  </si>
  <si>
    <t>Malūno g. 20, Eišiškės</t>
  </si>
  <si>
    <t>Jašiūnų k., Jašiūnų sen.</t>
  </si>
  <si>
    <t>Vilniaus g. 3G, Šalčininkų r.</t>
  </si>
  <si>
    <t>2007-05-17/2016-07-01</t>
  </si>
  <si>
    <t>VšĮ „Žaliasis taškas“</t>
  </si>
  <si>
    <t>UAB „Baltic metal“</t>
  </si>
  <si>
    <t>15 01 04 – metalinės pakuotės</t>
  </si>
  <si>
    <t>VšĮ „Ekošviesa“</t>
  </si>
  <si>
    <t>20 01 21 – dienos šviesos lempos ir kitos atliekos, kuriose yra gyvsidabrio</t>
  </si>
  <si>
    <t xml:space="preserve"> 2013-12-31 </t>
  </si>
  <si>
    <t>2015-11-09, galioja iki 2016-07-01 (su galimybe pratęsti)</t>
  </si>
  <si>
    <t>2015-10-29, galioja iki 2016-07-01 (su galimybe pratęsti)</t>
  </si>
  <si>
    <t>2015-05-20, galioja iki 2016-07-01</t>
  </si>
  <si>
    <t>2014-01-15, galioja iki 2016-07-01</t>
  </si>
  <si>
    <t>UAB „Ekstara“,
UAB „Metrail“</t>
  </si>
  <si>
    <t>UAB „EMP recycling“, UAB „Žalvaris“, UAB „Kuusakoski“, UAB „Karavanas LT“</t>
  </si>
  <si>
    <t>UAB „EMP recycling“, UAB „Žalvaris“, UAB „Kuusakoski“, 
UAB „Karavanas LT“, UAB „Baltijos perdirbimas“, UAB „Baltic metal“, UAB „Feralita“</t>
  </si>
  <si>
    <t>UAB „Nemėžio komunalininkas“,    UAB „Farmacinių atliekų šalinimas“</t>
  </si>
  <si>
    <t>Paruošta naudoti pakartotinai (arba deginimui) komunalinių atliekų 2015 m., t</t>
  </si>
  <si>
    <t>informacija ruošiama</t>
  </si>
  <si>
    <t>2009.10.14 (6+2)</t>
  </si>
  <si>
    <t>2009-10-14 - 2015-10-14</t>
  </si>
  <si>
    <t>Asociacija EEPA, VšĮ "Elektronikos gamintojų ir imprtuotojų organizacija", VšĮ "Ekošviesa"</t>
  </si>
  <si>
    <t>UAB "Atliekų tvarkymo centras", UAB "EMP recycling" arba kitas iegėjo parinktas atliekų tvarkytojas</t>
  </si>
  <si>
    <t>UAB Žalvaris, UAB Kuusakoski, uab Karavanas Lt, UAB Metrail, UAB baltijos perdirbimas</t>
  </si>
  <si>
    <t>Alytaus regionas</t>
  </si>
  <si>
    <t>Kauno regionas</t>
  </si>
  <si>
    <t>Telšių regionas</t>
  </si>
  <si>
    <t>Utenos regionas</t>
  </si>
  <si>
    <t>Vilniaus regionas</t>
  </si>
  <si>
    <t>Klaipėdos regionas</t>
  </si>
  <si>
    <t>Marijampolės regionas</t>
  </si>
  <si>
    <t>Panevėžio regionas</t>
  </si>
  <si>
    <t>Šiaulių regionas</t>
  </si>
  <si>
    <t>Tauragės regionas</t>
  </si>
  <si>
    <t>Pakryžės 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</si>
</sst>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_€"/>
    <numFmt numFmtId="165" formatCode="0.0"/>
    <numFmt numFmtId="166" formatCode="#,###"/>
    <numFmt numFmtId="167" formatCode="yyyy\-mm\-dd;@"/>
    <numFmt numFmtId="168" formatCode="0.000"/>
    <numFmt numFmtId="169" formatCode="yyyy/mm/dd;@"/>
    <numFmt numFmtId="170" formatCode="#,##0.00\ &quot;Lt&quot;;[Red]\-#,##0.00\ &quot;Lt&quot;"/>
    <numFmt numFmtId="171" formatCode="#,##0.000"/>
  </numFmts>
  <fonts count="47" x14ac:knownFonts="1">
    <font>
      <sz val="12"/>
      <color theme="1"/>
      <name val="Times New Roman"/>
      <family val="2"/>
      <charset val="186"/>
    </font>
    <font>
      <b/>
      <sz val="12"/>
      <color rgb="FF000000"/>
      <name val="Times New Roman"/>
      <family val="1"/>
      <charset val="186"/>
    </font>
    <font>
      <b/>
      <sz val="12"/>
      <name val="Times New Roman"/>
      <family val="1"/>
      <charset val="186"/>
    </font>
    <font>
      <sz val="12"/>
      <color indexed="8"/>
      <name val="Times New Roman"/>
      <family val="1"/>
      <charset val="1"/>
    </font>
    <font>
      <b/>
      <sz val="12"/>
      <color indexed="8"/>
      <name val="Times New Roman"/>
      <family val="1"/>
      <charset val="186"/>
    </font>
    <font>
      <b/>
      <sz val="12"/>
      <color indexed="8"/>
      <name val="Times New Roman"/>
      <family val="1"/>
      <charset val="1"/>
    </font>
    <font>
      <sz val="12"/>
      <name val="Times New Roman"/>
      <family val="1"/>
      <charset val="1"/>
    </font>
    <font>
      <sz val="12"/>
      <color indexed="8"/>
      <name val="Times New Roman"/>
      <family val="1"/>
      <charset val="186"/>
    </font>
    <font>
      <sz val="11"/>
      <color indexed="8"/>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sz val="10"/>
      <color indexed="8"/>
      <name val="Arial"/>
      <family val="2"/>
      <charset val="186"/>
    </font>
    <font>
      <sz val="12"/>
      <name val="Times New Roman"/>
      <family val="1"/>
      <charset val="186"/>
    </font>
    <font>
      <sz val="12"/>
      <color theme="1"/>
      <name val="Times New Roman"/>
      <family val="1"/>
      <charset val="186"/>
    </font>
    <font>
      <sz val="10"/>
      <name val="Times New Roman"/>
      <family val="1"/>
      <charset val="186"/>
    </font>
    <font>
      <sz val="10"/>
      <color indexed="8"/>
      <name val="Times New Roman"/>
      <family val="1"/>
      <charset val="186"/>
    </font>
    <font>
      <sz val="11"/>
      <color indexed="8"/>
      <name val="Times New Roman"/>
      <family val="1"/>
      <charset val="1"/>
    </font>
    <font>
      <b/>
      <sz val="9"/>
      <color indexed="81"/>
      <name val="Tahoma"/>
      <family val="2"/>
      <charset val="186"/>
    </font>
    <font>
      <b/>
      <sz val="10"/>
      <name val="Times New Roman"/>
      <family val="1"/>
      <charset val="186"/>
    </font>
    <font>
      <b/>
      <sz val="10"/>
      <color indexed="8"/>
      <name val="Times New Roman"/>
      <family val="1"/>
      <charset val="186"/>
    </font>
    <font>
      <sz val="10"/>
      <color theme="1"/>
      <name val="Times New Roman"/>
      <family val="1"/>
      <charset val="186"/>
    </font>
    <font>
      <b/>
      <sz val="10"/>
      <color theme="1"/>
      <name val="Times New Roman"/>
      <family val="1"/>
      <charset val="186"/>
    </font>
    <font>
      <sz val="11"/>
      <name val="Times New Roman"/>
      <family val="1"/>
    </font>
    <font>
      <b/>
      <i/>
      <sz val="11"/>
      <color indexed="8"/>
      <name val="Times New Roman"/>
      <family val="1"/>
      <charset val="186"/>
    </font>
    <font>
      <sz val="10"/>
      <color indexed="8"/>
      <name val="Times New Roman"/>
      <family val="1"/>
      <charset val="1"/>
    </font>
    <font>
      <b/>
      <sz val="10"/>
      <color indexed="8"/>
      <name val="Times New Roman"/>
      <family val="1"/>
      <charset val="1"/>
    </font>
    <font>
      <sz val="11"/>
      <color indexed="8"/>
      <name val="Times New Roman"/>
      <family val="1"/>
    </font>
    <font>
      <sz val="11"/>
      <name val="Times New Roman"/>
      <family val="1"/>
      <charset val="1"/>
    </font>
    <font>
      <sz val="11"/>
      <color theme="1"/>
      <name val="Times New Roman"/>
      <family val="1"/>
      <charset val="186"/>
    </font>
    <font>
      <b/>
      <sz val="12"/>
      <color indexed="8"/>
      <name val="Arial"/>
      <family val="2"/>
      <charset val="186"/>
    </font>
    <font>
      <sz val="10"/>
      <name val="Arial"/>
      <family val="2"/>
      <charset val="186"/>
    </font>
    <font>
      <sz val="12"/>
      <color indexed="8"/>
      <name val="Times New Roman"/>
      <family val="2"/>
      <charset val="186"/>
    </font>
    <font>
      <sz val="10"/>
      <color theme="1"/>
      <name val="Times New Roman"/>
      <family val="2"/>
      <charset val="186"/>
    </font>
    <font>
      <vertAlign val="superscript"/>
      <sz val="12"/>
      <color theme="1"/>
      <name val="Times New Roman"/>
      <family val="2"/>
      <charset val="186"/>
    </font>
    <font>
      <vertAlign val="superscript"/>
      <sz val="12"/>
      <color theme="1"/>
      <name val="Times New Roman"/>
      <family val="1"/>
      <charset val="186"/>
    </font>
    <font>
      <sz val="12"/>
      <color rgb="FF000000"/>
      <name val="Times New Roman"/>
      <family val="1"/>
      <charset val="186"/>
    </font>
    <font>
      <sz val="12"/>
      <color rgb="FFFF0000"/>
      <name val="Times New Roman"/>
      <family val="2"/>
      <charset val="186"/>
    </font>
    <font>
      <b/>
      <sz val="12"/>
      <color rgb="FFFF0000"/>
      <name val="Times New Roman"/>
      <family val="1"/>
      <charset val="186"/>
    </font>
    <font>
      <sz val="12"/>
      <color rgb="FFFF0000"/>
      <name val="Times New Roman"/>
      <family val="1"/>
      <charset val="186"/>
    </font>
    <font>
      <sz val="12"/>
      <name val="Times New Roman"/>
      <family val="2"/>
      <charset val="186"/>
    </font>
    <font>
      <b/>
      <sz val="12"/>
      <name val="Times New Roman"/>
      <family val="1"/>
      <charset val="1"/>
    </font>
    <font>
      <sz val="9"/>
      <color indexed="81"/>
      <name val="Tahoma"/>
      <family val="2"/>
      <charset val="186"/>
    </font>
    <font>
      <b/>
      <sz val="12"/>
      <name val="Times New Roman"/>
      <family val="2"/>
      <charset val="186"/>
    </font>
    <font>
      <sz val="10"/>
      <name val="Times New Roman"/>
      <family val="2"/>
      <charset val="186"/>
    </font>
    <font>
      <sz val="11"/>
      <name val="Times New Roman"/>
      <family val="2"/>
      <charset val="186"/>
    </font>
    <font>
      <b/>
      <sz val="11"/>
      <name val="Times New Roman"/>
      <family val="2"/>
      <charset val="186"/>
    </font>
  </fonts>
  <fills count="10">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0"/>
        <bgColor indexed="64"/>
      </patternFill>
    </fill>
    <fill>
      <patternFill patternType="solid">
        <fgColor theme="0"/>
        <bgColor indexed="31"/>
      </patternFill>
    </fill>
    <fill>
      <patternFill patternType="solid">
        <fgColor theme="0" tint="-4.9989318521683403E-2"/>
        <bgColor indexed="26"/>
      </patternFill>
    </fill>
    <fill>
      <patternFill patternType="solid">
        <fgColor theme="0"/>
        <bgColor indexed="26"/>
      </patternFill>
    </fill>
    <fill>
      <patternFill patternType="solid">
        <fgColor theme="0" tint="-4.9989318521683403E-2"/>
        <bgColor indexed="31"/>
      </patternFill>
    </fill>
    <fill>
      <patternFill patternType="solid">
        <fgColor indexed="9"/>
        <bgColor indexed="31"/>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8"/>
      </left>
      <right style="medium">
        <color indexed="64"/>
      </right>
      <top style="thin">
        <color indexed="8"/>
      </top>
      <bottom style="thin">
        <color indexed="8"/>
      </bottom>
      <diagonal/>
    </border>
    <border>
      <left/>
      <right style="thin">
        <color indexed="64"/>
      </right>
      <top style="thin">
        <color indexed="64"/>
      </top>
      <bottom style="thin">
        <color indexed="64"/>
      </bottom>
      <diagonal/>
    </border>
    <border>
      <left/>
      <right style="medium">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thin">
        <color indexed="64"/>
      </left>
      <right style="medium">
        <color indexed="64"/>
      </right>
      <top style="thin">
        <color indexed="8"/>
      </top>
      <bottom style="thin">
        <color indexed="64"/>
      </bottom>
      <diagonal/>
    </border>
    <border>
      <left style="medium">
        <color indexed="64"/>
      </left>
      <right/>
      <top style="thin">
        <color indexed="64"/>
      </top>
      <bottom/>
      <diagonal/>
    </border>
    <border>
      <left style="hair">
        <color indexed="8"/>
      </left>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8"/>
      </left>
      <right style="hair">
        <color indexed="8"/>
      </right>
      <top/>
      <bottom style="hair">
        <color indexed="8"/>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s>
  <cellStyleXfs count="2">
    <xf numFmtId="0" fontId="0" fillId="0" borderId="0"/>
    <xf numFmtId="0" fontId="31" fillId="0" borderId="0"/>
  </cellStyleXfs>
  <cellXfs count="916">
    <xf numFmtId="0" fontId="0" fillId="0" borderId="0" xfId="0"/>
    <xf numFmtId="0" fontId="0" fillId="0" borderId="0" xfId="0" applyAlignment="1">
      <alignment horizontal="center" vertical="center" wrapText="1"/>
    </xf>
    <xf numFmtId="2" fontId="0" fillId="0" borderId="0" xfId="0" applyNumberFormat="1" applyAlignment="1">
      <alignment horizontal="center" vertical="center" wrapText="1"/>
    </xf>
    <xf numFmtId="2" fontId="2" fillId="2" borderId="1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1" fontId="0" fillId="0" borderId="9" xfId="0" applyNumberFormat="1" applyBorder="1" applyAlignment="1">
      <alignment horizontal="center" vertical="center" wrapText="1"/>
    </xf>
    <xf numFmtId="1"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3" borderId="0" xfId="0" applyFont="1" applyFill="1" applyAlignment="1">
      <alignment horizontal="center" vertical="center" wrapText="1"/>
    </xf>
    <xf numFmtId="1" fontId="2" fillId="3" borderId="7"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25" xfId="0"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4" fillId="2" borderId="14" xfId="0"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0" xfId="0" applyFont="1" applyFill="1" applyBorder="1" applyAlignment="1">
      <alignment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 fontId="2" fillId="0" borderId="9"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4" xfId="0" applyFont="1" applyBorder="1" applyAlignment="1">
      <alignment horizontal="center" vertical="center" wrapText="1"/>
    </xf>
    <xf numFmtId="1" fontId="2" fillId="0" borderId="14" xfId="0" applyNumberFormat="1" applyFont="1" applyBorder="1" applyAlignment="1">
      <alignment horizontal="center" vertical="center" wrapText="1"/>
    </xf>
    <xf numFmtId="0" fontId="0" fillId="0" borderId="0" xfId="0" applyFill="1" applyBorder="1" applyAlignment="1">
      <alignment vertical="center" wrapText="1"/>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1" fontId="4"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7" fillId="0" borderId="9" xfId="0" applyFont="1" applyBorder="1" applyAlignment="1">
      <alignment horizontal="center" vertical="center"/>
    </xf>
    <xf numFmtId="1" fontId="4" fillId="0" borderId="9" xfId="0" applyNumberFormat="1" applyFont="1" applyBorder="1" applyAlignment="1">
      <alignment horizontal="center" vertical="center"/>
    </xf>
    <xf numFmtId="0" fontId="3" fillId="0" borderId="14" xfId="0" applyFont="1" applyBorder="1" applyAlignment="1">
      <alignment horizontal="center" vertical="center"/>
    </xf>
    <xf numFmtId="0" fontId="7" fillId="0" borderId="14" xfId="0" applyFont="1" applyBorder="1" applyAlignment="1">
      <alignment horizontal="center" vertical="center"/>
    </xf>
    <xf numFmtId="1" fontId="4" fillId="0" borderId="14" xfId="0" applyNumberFormat="1" applyFont="1" applyBorder="1" applyAlignment="1">
      <alignment horizontal="center" vertical="center"/>
    </xf>
    <xf numFmtId="0" fontId="9" fillId="0" borderId="0" xfId="0" applyFont="1" applyFill="1" applyBorder="1" applyAlignment="1">
      <alignment horizontal="center" wrapText="1"/>
    </xf>
    <xf numFmtId="0" fontId="8" fillId="0" borderId="0" xfId="0" applyFont="1" applyFill="1" applyBorder="1" applyAlignment="1">
      <alignment horizontal="left"/>
    </xf>
    <xf numFmtId="0" fontId="11" fillId="0" borderId="0" xfId="0" applyFont="1" applyFill="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2" fillId="3"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12" fillId="0" borderId="9" xfId="0" applyFont="1" applyFill="1" applyBorder="1" applyAlignment="1">
      <alignment horizontal="center" vertical="center"/>
    </xf>
    <xf numFmtId="1" fontId="4" fillId="0" borderId="9" xfId="0" applyNumberFormat="1" applyFont="1" applyFill="1" applyBorder="1" applyAlignment="1">
      <alignment horizontal="center" vertical="center"/>
    </xf>
    <xf numFmtId="0" fontId="5" fillId="0" borderId="0" xfId="0" applyFont="1" applyFill="1" applyBorder="1" applyAlignment="1">
      <alignment horizontal="center"/>
    </xf>
    <xf numFmtId="0" fontId="0"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34" xfId="0" applyFill="1" applyBorder="1" applyAlignment="1">
      <alignment horizontal="left" vertical="center"/>
    </xf>
    <xf numFmtId="0" fontId="13" fillId="0" borderId="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0" borderId="0" xfId="0" applyFont="1" applyAlignment="1">
      <alignment horizontal="left" vertical="center"/>
    </xf>
    <xf numFmtId="1" fontId="2" fillId="3" borderId="37"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8" fillId="0" borderId="9" xfId="0" applyFont="1" applyBorder="1" applyAlignment="1">
      <alignment horizontal="center" vertical="center" wrapText="1"/>
    </xf>
    <xf numFmtId="1" fontId="9" fillId="0" borderId="9"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Border="1" applyAlignment="1">
      <alignment horizontal="center" vertical="center"/>
    </xf>
    <xf numFmtId="1" fontId="9" fillId="0" borderId="9" xfId="0" applyNumberFormat="1" applyFont="1" applyBorder="1" applyAlignment="1">
      <alignment horizontal="center" vertical="center"/>
    </xf>
    <xf numFmtId="3" fontId="8" fillId="0" borderId="9" xfId="0" applyNumberFormat="1" applyFont="1" applyBorder="1" applyAlignment="1">
      <alignment horizontal="center" vertical="center"/>
    </xf>
    <xf numFmtId="0" fontId="8" fillId="0" borderId="14" xfId="0" applyFont="1" applyBorder="1" applyAlignment="1">
      <alignment horizontal="center" vertical="center"/>
    </xf>
    <xf numFmtId="1" fontId="9" fillId="0" borderId="14" xfId="0" applyNumberFormat="1" applyFont="1" applyBorder="1" applyAlignment="1">
      <alignment horizontal="center" vertical="center"/>
    </xf>
    <xf numFmtId="0" fontId="3" fillId="0" borderId="32" xfId="0"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66" fontId="10" fillId="0" borderId="33" xfId="0" applyNumberFormat="1" applyFont="1" applyFill="1" applyBorder="1" applyAlignment="1" applyProtection="1">
      <alignment horizontal="center" vertical="center"/>
      <protection locked="0"/>
    </xf>
    <xf numFmtId="0" fontId="7" fillId="0" borderId="9" xfId="0" applyFont="1" applyFill="1" applyBorder="1" applyAlignment="1">
      <alignment horizontal="center" vertical="center"/>
    </xf>
    <xf numFmtId="0" fontId="2" fillId="0" borderId="0" xfId="0" applyFont="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37" xfId="0" applyFont="1" applyFill="1" applyBorder="1" applyAlignment="1">
      <alignment horizontal="center" vertical="center" wrapText="1"/>
    </xf>
    <xf numFmtId="2" fontId="2" fillId="3" borderId="6" xfId="0" applyNumberFormat="1" applyFont="1" applyFill="1" applyBorder="1" applyAlignment="1">
      <alignment horizontal="center" vertical="center" wrapText="1"/>
    </xf>
    <xf numFmtId="2" fontId="0" fillId="0" borderId="9" xfId="0" applyNumberFormat="1" applyFont="1" applyBorder="1" applyAlignment="1">
      <alignment horizontal="center" vertical="center" wrapText="1"/>
    </xf>
    <xf numFmtId="0" fontId="0" fillId="0" borderId="35" xfId="0" applyFont="1" applyFill="1" applyBorder="1" applyAlignment="1">
      <alignment horizontal="center" vertical="center" wrapText="1"/>
    </xf>
    <xf numFmtId="2" fontId="2" fillId="3" borderId="36" xfId="0" applyNumberFormat="1" applyFont="1" applyFill="1" applyBorder="1" applyAlignment="1">
      <alignment horizontal="center" vertical="center" wrapText="1"/>
    </xf>
    <xf numFmtId="0" fontId="2" fillId="3" borderId="38" xfId="0" applyFont="1" applyFill="1" applyBorder="1" applyAlignment="1">
      <alignment horizontal="center" vertical="center" wrapText="1"/>
    </xf>
    <xf numFmtId="2" fontId="0"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0" fontId="2" fillId="2" borderId="40" xfId="0"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1" fontId="2" fillId="2" borderId="28" xfId="0" applyNumberFormat="1" applyFont="1" applyFill="1" applyBorder="1" applyAlignment="1">
      <alignment horizontal="center" vertical="center" wrapText="1"/>
    </xf>
    <xf numFmtId="1" fontId="2" fillId="2" borderId="41"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1" fontId="0" fillId="0" borderId="9" xfId="0" applyNumberFormat="1" applyFont="1" applyBorder="1" applyAlignment="1">
      <alignment horizontal="center" vertical="center" wrapText="1"/>
    </xf>
    <xf numFmtId="1" fontId="0" fillId="0" borderId="12" xfId="0" applyNumberFormat="1" applyFont="1" applyBorder="1" applyAlignment="1">
      <alignment horizontal="center" vertical="center" wrapText="1"/>
    </xf>
    <xf numFmtId="0" fontId="0" fillId="0" borderId="13" xfId="0" applyFont="1" applyBorder="1" applyAlignment="1">
      <alignment horizontal="center" vertical="center" wrapText="1"/>
    </xf>
    <xf numFmtId="2" fontId="3" fillId="0" borderId="9" xfId="0" applyNumberFormat="1" applyFont="1" applyBorder="1" applyAlignment="1">
      <alignment horizontal="center" vertical="center" wrapText="1"/>
    </xf>
    <xf numFmtId="1" fontId="3" fillId="0" borderId="9" xfId="0" applyNumberFormat="1" applyFont="1" applyFill="1" applyBorder="1" applyAlignment="1">
      <alignment horizontal="center" vertical="center"/>
    </xf>
    <xf numFmtId="2" fontId="7" fillId="0" borderId="9" xfId="0" applyNumberFormat="1" applyFont="1" applyBorder="1" applyAlignment="1">
      <alignment horizontal="center" vertical="center" wrapText="1"/>
    </xf>
    <xf numFmtId="1" fontId="0" fillId="4" borderId="12" xfId="0" applyNumberFormat="1" applyFont="1" applyFill="1" applyBorder="1" applyAlignment="1">
      <alignment horizontal="center" vertical="center" wrapText="1"/>
    </xf>
    <xf numFmtId="2" fontId="0" fillId="0" borderId="9" xfId="0" applyNumberFormat="1" applyFont="1" applyBorder="1" applyAlignment="1">
      <alignment horizontal="center" vertical="center"/>
    </xf>
    <xf numFmtId="2" fontId="7"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2" fontId="2" fillId="3" borderId="26" xfId="0" applyNumberFormat="1" applyFont="1" applyFill="1" applyBorder="1" applyAlignment="1">
      <alignment horizontal="center" vertical="center" wrapText="1"/>
    </xf>
    <xf numFmtId="1" fontId="7" fillId="0" borderId="9" xfId="0" applyNumberFormat="1" applyFont="1" applyBorder="1" applyAlignment="1">
      <alignment horizontal="center"/>
    </xf>
    <xf numFmtId="0" fontId="0" fillId="0" borderId="0" xfId="0" applyAlignment="1">
      <alignment vertical="center"/>
    </xf>
    <xf numFmtId="0" fontId="15" fillId="0" borderId="0" xfId="0" applyFont="1" applyAlignment="1">
      <alignment horizontal="center" vertical="center" wrapText="1"/>
    </xf>
    <xf numFmtId="0" fontId="10" fillId="0" borderId="0" xfId="0" applyFont="1" applyAlignment="1">
      <alignment horizontal="center" vertical="center" wrapText="1"/>
    </xf>
    <xf numFmtId="0" fontId="2" fillId="2" borderId="25" xfId="0"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0" fontId="7" fillId="0" borderId="33" xfId="0" applyFont="1" applyBorder="1" applyAlignment="1">
      <alignment horizontal="center" vertical="center" wrapText="1"/>
    </xf>
    <xf numFmtId="0" fontId="15"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12" xfId="0" applyFont="1" applyBorder="1" applyAlignment="1">
      <alignment horizontal="center" vertical="center" wrapText="1"/>
    </xf>
    <xf numFmtId="2"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1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1" fontId="0" fillId="0" borderId="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2"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7" fillId="0" borderId="14" xfId="0" applyFont="1" applyBorder="1" applyAlignment="1">
      <alignment horizontal="center" vertical="center" wrapText="1"/>
    </xf>
    <xf numFmtId="2" fontId="0" fillId="0" borderId="0" xfId="0" applyNumberFormat="1"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wrapText="1"/>
    </xf>
    <xf numFmtId="2" fontId="7" fillId="0" borderId="48" xfId="0" applyNumberFormat="1" applyFont="1" applyBorder="1" applyAlignment="1">
      <alignment horizontal="center" vertical="center" wrapText="1"/>
    </xf>
    <xf numFmtId="0" fontId="8" fillId="0" borderId="45" xfId="0" applyFont="1" applyBorder="1" applyAlignment="1">
      <alignment horizontal="center" vertical="center" wrapText="1"/>
    </xf>
    <xf numFmtId="2" fontId="7" fillId="0" borderId="49" xfId="0" applyNumberFormat="1" applyFont="1" applyBorder="1" applyAlignment="1">
      <alignment horizontal="center" vertical="center" wrapText="1"/>
    </xf>
    <xf numFmtId="2" fontId="7" fillId="0" borderId="50" xfId="0" applyNumberFormat="1" applyFont="1" applyBorder="1" applyAlignment="1">
      <alignment horizontal="center" vertical="center" wrapText="1"/>
    </xf>
    <xf numFmtId="0" fontId="0" fillId="0" borderId="52" xfId="0" applyFont="1" applyBorder="1" applyAlignment="1">
      <alignment horizontal="center" vertical="center"/>
    </xf>
    <xf numFmtId="0" fontId="7" fillId="0" borderId="9" xfId="0" applyNumberFormat="1" applyFont="1" applyBorder="1" applyAlignment="1">
      <alignment horizontal="center" vertical="center" wrapText="1"/>
    </xf>
    <xf numFmtId="0" fontId="7" fillId="0" borderId="14"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0" fillId="0" borderId="12" xfId="0" applyFont="1" applyBorder="1" applyAlignment="1">
      <alignment horizontal="center" vertical="center" wrapText="1"/>
    </xf>
    <xf numFmtId="0" fontId="8" fillId="0" borderId="53" xfId="0" applyFont="1" applyBorder="1" applyAlignment="1">
      <alignment horizontal="center" vertical="center" wrapText="1"/>
    </xf>
    <xf numFmtId="0" fontId="0" fillId="0" borderId="0" xfId="0" applyFont="1" applyAlignment="1">
      <alignment horizontal="left"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textRotation="90" wrapText="1"/>
    </xf>
    <xf numFmtId="0" fontId="4" fillId="2" borderId="15" xfId="0" applyFont="1" applyFill="1" applyBorder="1" applyAlignment="1">
      <alignment horizontal="center" vertical="center" textRotation="90" wrapText="1"/>
    </xf>
    <xf numFmtId="0" fontId="7" fillId="0" borderId="9" xfId="0" applyFont="1" applyBorder="1" applyAlignment="1">
      <alignment horizontal="left" vertical="center" wrapText="1"/>
    </xf>
    <xf numFmtId="0" fontId="15" fillId="0" borderId="9" xfId="0" applyFont="1" applyBorder="1" applyAlignment="1">
      <alignment horizontal="center" vertical="center"/>
    </xf>
    <xf numFmtId="0" fontId="19" fillId="0" borderId="9" xfId="0" applyFont="1" applyBorder="1" applyAlignment="1">
      <alignment horizontal="center" vertical="center"/>
    </xf>
    <xf numFmtId="0" fontId="15" fillId="0" borderId="12" xfId="0" applyFont="1" applyBorder="1" applyAlignment="1">
      <alignment horizontal="center" vertical="center"/>
    </xf>
    <xf numFmtId="0" fontId="19" fillId="0" borderId="12" xfId="0" applyFont="1" applyBorder="1" applyAlignment="1">
      <alignment horizontal="center" vertical="center"/>
    </xf>
    <xf numFmtId="0" fontId="7" fillId="0" borderId="9" xfId="0" applyFont="1" applyBorder="1" applyAlignment="1">
      <alignment vertical="center" wrapText="1"/>
    </xf>
    <xf numFmtId="0" fontId="20" fillId="0" borderId="9" xfId="0" applyFont="1" applyBorder="1" applyAlignment="1">
      <alignment horizontal="center" vertical="center" wrapText="1"/>
    </xf>
    <xf numFmtId="0" fontId="7" fillId="0" borderId="12" xfId="0" applyFont="1" applyBorder="1" applyAlignment="1">
      <alignment vertical="center" wrapText="1"/>
    </xf>
    <xf numFmtId="0" fontId="7" fillId="0" borderId="19" xfId="0" applyFont="1" applyBorder="1" applyAlignment="1">
      <alignment vertical="center" wrapText="1"/>
    </xf>
    <xf numFmtId="0" fontId="7" fillId="0" borderId="19" xfId="0" applyFont="1" applyBorder="1" applyAlignment="1">
      <alignment horizontal="left" vertical="center" wrapText="1"/>
    </xf>
    <xf numFmtId="0" fontId="7" fillId="0" borderId="12" xfId="0" applyFont="1" applyBorder="1" applyAlignment="1">
      <alignment horizontal="center" vertical="center" wrapText="1"/>
    </xf>
    <xf numFmtId="0" fontId="7" fillId="0" borderId="18" xfId="0" applyFont="1" applyBorder="1" applyAlignment="1">
      <alignment horizontal="left" vertical="center" wrapText="1"/>
    </xf>
    <xf numFmtId="0" fontId="4" fillId="0" borderId="21" xfId="0" applyFont="1" applyBorder="1" applyAlignment="1">
      <alignment horizontal="center" vertical="center" wrapText="1"/>
    </xf>
    <xf numFmtId="0" fontId="0" fillId="0" borderId="9" xfId="0" applyFont="1" applyBorder="1" applyAlignment="1">
      <alignment horizontal="left" vertical="center" wrapText="1"/>
    </xf>
    <xf numFmtId="0" fontId="0"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0" fillId="0" borderId="9" xfId="0" applyFont="1" applyBorder="1" applyAlignment="1">
      <alignment horizontal="left" vertical="center" wrapText="1"/>
    </xf>
    <xf numFmtId="0" fontId="20" fillId="0" borderId="9" xfId="0" applyFont="1" applyBorder="1" applyAlignment="1">
      <alignment horizontal="center" vertical="center" textRotation="90" wrapText="1"/>
    </xf>
    <xf numFmtId="0" fontId="20" fillId="0" borderId="12" xfId="0" applyFont="1" applyBorder="1" applyAlignment="1">
      <alignment horizontal="center" vertical="center" textRotation="90" wrapText="1"/>
    </xf>
    <xf numFmtId="0" fontId="10" fillId="0" borderId="0" xfId="0" applyFont="1" applyBorder="1" applyAlignment="1">
      <alignment horizontal="left" vertical="center" wrapText="1"/>
    </xf>
    <xf numFmtId="0" fontId="20" fillId="4" borderId="9"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7" fillId="5" borderId="9" xfId="0" applyFont="1" applyFill="1" applyBorder="1" applyAlignment="1">
      <alignment horizontal="center" vertical="center"/>
    </xf>
    <xf numFmtId="0" fontId="16" fillId="5" borderId="9" xfId="0" applyFont="1" applyFill="1" applyBorder="1" applyAlignment="1">
      <alignment horizontal="center" vertical="center"/>
    </xf>
    <xf numFmtId="0" fontId="20" fillId="5" borderId="9" xfId="0" applyFont="1" applyFill="1" applyBorder="1" applyAlignment="1">
      <alignment horizontal="center" vertical="center"/>
    </xf>
    <xf numFmtId="0" fontId="16" fillId="5" borderId="12" xfId="0" applyFont="1" applyFill="1" applyBorder="1" applyAlignment="1">
      <alignment horizontal="center" vertical="center"/>
    </xf>
    <xf numFmtId="0" fontId="20"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20" fillId="0" borderId="12" xfId="0" applyFont="1" applyBorder="1" applyAlignment="1">
      <alignment horizontal="center" vertical="center" wrapText="1"/>
    </xf>
    <xf numFmtId="0" fontId="7"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4" fillId="0" borderId="9" xfId="0" applyFont="1" applyBorder="1" applyAlignment="1">
      <alignment horizontal="left" vertical="center" wrapText="1"/>
    </xf>
    <xf numFmtId="0" fontId="21"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2" xfId="0" applyFont="1" applyBorder="1" applyAlignment="1">
      <alignment horizontal="center" vertical="center" wrapText="1"/>
    </xf>
    <xf numFmtId="0" fontId="15" fillId="0" borderId="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9"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4" fillId="0" borderId="54" xfId="0" applyFont="1" applyBorder="1" applyAlignment="1">
      <alignment horizontal="center" vertical="center" wrapText="1"/>
    </xf>
    <xf numFmtId="0" fontId="19"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15" fillId="0" borderId="9" xfId="0" applyFont="1" applyFill="1" applyBorder="1" applyAlignment="1">
      <alignment horizontal="center" vertical="center" wrapText="1"/>
    </xf>
    <xf numFmtId="0" fontId="4" fillId="0" borderId="8" xfId="0" applyFont="1" applyBorder="1" applyAlignment="1">
      <alignment horizontal="center" vertical="center"/>
    </xf>
    <xf numFmtId="0" fontId="11"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0" fontId="2"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7" fillId="0" borderId="36"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19" fillId="0" borderId="36" xfId="0" applyFont="1" applyFill="1" applyBorder="1" applyAlignment="1">
      <alignment horizontal="center" vertical="center"/>
    </xf>
    <xf numFmtId="0" fontId="19" fillId="0" borderId="42"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7" fillId="4" borderId="8" xfId="0" applyFont="1" applyFill="1" applyBorder="1" applyAlignment="1">
      <alignment horizontal="center" vertical="center" wrapText="1"/>
    </xf>
    <xf numFmtId="1" fontId="7" fillId="4" borderId="9" xfId="0" applyNumberFormat="1" applyFont="1" applyFill="1" applyBorder="1" applyAlignment="1">
      <alignment horizontal="center" vertical="center" wrapText="1"/>
    </xf>
    <xf numFmtId="1" fontId="7" fillId="4" borderId="9" xfId="0" applyNumberFormat="1" applyFont="1" applyFill="1" applyBorder="1" applyAlignment="1" applyProtection="1">
      <alignment horizontal="center" vertical="center"/>
      <protection hidden="1"/>
    </xf>
    <xf numFmtId="1" fontId="7" fillId="7" borderId="9" xfId="0" applyNumberFormat="1" applyFont="1" applyFill="1" applyBorder="1" applyAlignment="1">
      <alignment horizontal="center" vertical="center" wrapText="1"/>
    </xf>
    <xf numFmtId="1" fontId="7" fillId="7" borderId="12" xfId="0" applyNumberFormat="1" applyFont="1" applyFill="1" applyBorder="1" applyAlignment="1">
      <alignment horizontal="center" vertical="center" wrapText="1"/>
    </xf>
    <xf numFmtId="1" fontId="6" fillId="7" borderId="9" xfId="0" applyNumberFormat="1"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13" xfId="0" applyFont="1" applyFill="1" applyBorder="1" applyAlignment="1">
      <alignment horizontal="center" vertical="center" wrapText="1"/>
    </xf>
    <xf numFmtId="1" fontId="7" fillId="4" borderId="14" xfId="0" applyNumberFormat="1" applyFont="1" applyFill="1" applyBorder="1" applyAlignment="1">
      <alignment horizontal="center" vertical="center" wrapText="1"/>
    </xf>
    <xf numFmtId="1" fontId="7" fillId="4" borderId="14" xfId="0" applyNumberFormat="1" applyFont="1" applyFill="1" applyBorder="1" applyAlignment="1" applyProtection="1">
      <alignment horizontal="center" vertical="center"/>
      <protection hidden="1"/>
    </xf>
    <xf numFmtId="1" fontId="7" fillId="7" borderId="14" xfId="0" applyNumberFormat="1" applyFont="1" applyFill="1" applyBorder="1" applyAlignment="1">
      <alignment horizontal="center" vertical="center" wrapText="1"/>
    </xf>
    <xf numFmtId="1" fontId="7" fillId="7" borderId="15" xfId="0" applyNumberFormat="1" applyFont="1" applyFill="1" applyBorder="1" applyAlignment="1">
      <alignment horizontal="center" vertical="center" wrapText="1"/>
    </xf>
    <xf numFmtId="1" fontId="7" fillId="0" borderId="9" xfId="0" applyNumberFormat="1" applyFont="1" applyBorder="1" applyAlignment="1" applyProtection="1">
      <alignment horizontal="center" vertical="center"/>
      <protection hidden="1"/>
    </xf>
    <xf numFmtId="0" fontId="7" fillId="4" borderId="9"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4" fillId="3" borderId="40" xfId="0" applyFont="1" applyFill="1" applyBorder="1" applyAlignment="1">
      <alignment horizontal="center" vertical="center" wrapText="1"/>
    </xf>
    <xf numFmtId="0" fontId="7" fillId="0" borderId="9" xfId="0" applyFont="1" applyBorder="1" applyAlignment="1">
      <alignment horizontal="center"/>
    </xf>
    <xf numFmtId="0" fontId="7" fillId="0" borderId="12" xfId="0" applyFont="1" applyBorder="1" applyAlignment="1">
      <alignment horizontal="center"/>
    </xf>
    <xf numFmtId="1" fontId="0" fillId="0" borderId="36" xfId="0" applyNumberFormat="1" applyBorder="1" applyAlignment="1">
      <alignment horizontal="center" vertical="center" wrapText="1"/>
    </xf>
    <xf numFmtId="0" fontId="7" fillId="0" borderId="8" xfId="0" applyFont="1" applyBorder="1" applyAlignment="1">
      <alignment horizontal="center" vertical="center" wrapText="1"/>
    </xf>
    <xf numFmtId="0" fontId="7" fillId="4" borderId="12" xfId="0" applyFont="1" applyFill="1" applyBorder="1" applyAlignment="1">
      <alignment horizontal="center" vertical="center"/>
    </xf>
    <xf numFmtId="0" fontId="7" fillId="0" borderId="13" xfId="0" applyFont="1" applyBorder="1" applyAlignment="1">
      <alignment horizontal="center" vertical="center" wrapText="1"/>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23" fillId="0" borderId="8" xfId="0" applyFont="1" applyFill="1" applyBorder="1" applyAlignment="1">
      <alignment horizontal="center" vertical="center" wrapText="1"/>
    </xf>
    <xf numFmtId="1" fontId="8" fillId="0" borderId="9" xfId="0" applyNumberFormat="1" applyFont="1" applyBorder="1" applyAlignment="1">
      <alignment horizontal="center" vertical="center" wrapText="1"/>
    </xf>
    <xf numFmtId="0" fontId="23" fillId="0"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Border="1" applyAlignment="1">
      <alignment horizontal="center"/>
    </xf>
    <xf numFmtId="1" fontId="7" fillId="0" borderId="9" xfId="0" applyNumberFormat="1" applyFont="1" applyBorder="1" applyAlignment="1" applyProtection="1">
      <alignment horizontal="center"/>
      <protection hidden="1"/>
    </xf>
    <xf numFmtId="0" fontId="7" fillId="4" borderId="9" xfId="0" applyFont="1" applyFill="1" applyBorder="1" applyAlignment="1">
      <alignment horizontal="center"/>
    </xf>
    <xf numFmtId="0" fontId="7" fillId="4" borderId="12" xfId="0" applyFont="1" applyFill="1" applyBorder="1" applyAlignment="1">
      <alignment horizontal="center"/>
    </xf>
    <xf numFmtId="0" fontId="7" fillId="0" borderId="51" xfId="0" applyFont="1" applyBorder="1" applyAlignment="1">
      <alignment horizontal="center"/>
    </xf>
    <xf numFmtId="0" fontId="7" fillId="4" borderId="51" xfId="0" applyFont="1" applyFill="1" applyBorder="1" applyAlignment="1">
      <alignment horizontal="center"/>
    </xf>
    <xf numFmtId="0" fontId="7" fillId="4" borderId="45" xfId="0" applyFont="1" applyFill="1" applyBorder="1" applyAlignment="1">
      <alignment horizontal="center"/>
    </xf>
    <xf numFmtId="0" fontId="7" fillId="4" borderId="56" xfId="0" applyFont="1" applyFill="1" applyBorder="1" applyAlignment="1">
      <alignment horizontal="center"/>
    </xf>
    <xf numFmtId="0" fontId="7" fillId="4" borderId="57" xfId="0" applyFont="1" applyFill="1" applyBorder="1" applyAlignment="1">
      <alignment horizontal="center"/>
    </xf>
    <xf numFmtId="0" fontId="13" fillId="0" borderId="33" xfId="0" applyFont="1" applyBorder="1" applyAlignment="1">
      <alignment horizontal="center"/>
    </xf>
    <xf numFmtId="0" fontId="13" fillId="0" borderId="55" xfId="0" applyFont="1" applyBorder="1" applyAlignment="1">
      <alignment horizontal="center"/>
    </xf>
    <xf numFmtId="0" fontId="13" fillId="7" borderId="9" xfId="0" applyFont="1" applyFill="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7" borderId="14" xfId="0" applyFont="1" applyFill="1" applyBorder="1" applyAlignment="1">
      <alignment horizontal="center"/>
    </xf>
    <xf numFmtId="0" fontId="7" fillId="7" borderId="15" xfId="0" applyFont="1" applyFill="1" applyBorder="1" applyAlignment="1">
      <alignment horizontal="center"/>
    </xf>
    <xf numFmtId="0" fontId="3" fillId="0" borderId="8" xfId="0" applyFont="1" applyBorder="1" applyAlignment="1">
      <alignment horizontal="center"/>
    </xf>
    <xf numFmtId="0" fontId="7" fillId="7" borderId="9" xfId="0" applyFont="1" applyFill="1" applyBorder="1" applyAlignment="1">
      <alignment horizontal="center"/>
    </xf>
    <xf numFmtId="0" fontId="7" fillId="7" borderId="12" xfId="0" applyFont="1" applyFill="1" applyBorder="1" applyAlignment="1">
      <alignment horizontal="center"/>
    </xf>
    <xf numFmtId="0" fontId="7" fillId="0" borderId="9" xfId="0" applyFont="1" applyFill="1" applyBorder="1" applyAlignment="1">
      <alignment horizontal="center"/>
    </xf>
    <xf numFmtId="0" fontId="3" fillId="0" borderId="21" xfId="0" applyFont="1" applyBorder="1" applyAlignment="1">
      <alignment horizontal="center"/>
    </xf>
    <xf numFmtId="0" fontId="7" fillId="0" borderId="20" xfId="0" applyFont="1" applyFill="1" applyBorder="1" applyAlignment="1">
      <alignment horizontal="center"/>
    </xf>
    <xf numFmtId="0" fontId="3" fillId="0" borderId="13" xfId="0" applyFont="1" applyBorder="1" applyAlignment="1">
      <alignment horizontal="center"/>
    </xf>
    <xf numFmtId="1" fontId="7" fillId="0" borderId="14" xfId="0" applyNumberFormat="1" applyFont="1" applyBorder="1" applyAlignment="1" applyProtection="1">
      <alignment horizontal="center"/>
      <protection hidden="1"/>
    </xf>
    <xf numFmtId="0" fontId="0" fillId="0" borderId="0" xfId="0" applyAlignment="1">
      <alignment horizontal="left" vertical="center"/>
    </xf>
    <xf numFmtId="0" fontId="0" fillId="0" borderId="15" xfId="0" applyFont="1" applyBorder="1" applyAlignment="1">
      <alignment horizontal="center" vertical="center" wrapText="1"/>
    </xf>
    <xf numFmtId="0" fontId="1" fillId="3" borderId="40" xfId="0" applyFont="1" applyFill="1" applyBorder="1" applyAlignment="1">
      <alignment horizontal="center" vertical="center" wrapText="1"/>
    </xf>
    <xf numFmtId="0" fontId="0"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4" borderId="9" xfId="0" applyFont="1" applyFill="1" applyBorder="1" applyAlignment="1">
      <alignment horizontal="center" vertical="center" wrapText="1"/>
    </xf>
    <xf numFmtId="0" fontId="7" fillId="4" borderId="9" xfId="0" applyFont="1" applyFill="1" applyBorder="1" applyAlignment="1">
      <alignment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16" xfId="0" applyFont="1" applyFill="1" applyBorder="1" applyAlignment="1">
      <alignment horizontal="center" vertical="center" textRotation="90" wrapText="1"/>
    </xf>
    <xf numFmtId="0" fontId="4" fillId="6" borderId="16" xfId="0" applyFont="1" applyFill="1" applyBorder="1" applyAlignment="1">
      <alignment horizontal="center" vertical="center" textRotation="90" wrapText="1"/>
    </xf>
    <xf numFmtId="0" fontId="7" fillId="4" borderId="9" xfId="0" applyFont="1" applyFill="1" applyBorder="1" applyAlignment="1">
      <alignment horizontal="center" vertical="center" textRotation="90" wrapText="1"/>
    </xf>
    <xf numFmtId="0" fontId="7" fillId="4" borderId="12"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0" fillId="0" borderId="14" xfId="0" applyFont="1" applyBorder="1" applyAlignment="1">
      <alignment horizontal="center" vertical="center"/>
    </xf>
    <xf numFmtId="0" fontId="7" fillId="0" borderId="15" xfId="0" applyFont="1" applyBorder="1" applyAlignment="1">
      <alignment horizontal="center" vertical="center" wrapText="1"/>
    </xf>
    <xf numFmtId="0" fontId="9" fillId="2" borderId="30" xfId="0" applyFont="1" applyFill="1" applyBorder="1" applyAlignment="1">
      <alignment horizontal="center" vertical="center" textRotation="90" wrapText="1"/>
    </xf>
    <xf numFmtId="0" fontId="24" fillId="2" borderId="58" xfId="0" applyFont="1" applyFill="1" applyBorder="1" applyAlignment="1">
      <alignment horizontal="center" vertical="center" textRotation="90" wrapText="1"/>
    </xf>
    <xf numFmtId="0" fontId="11" fillId="0" borderId="9" xfId="0" applyFont="1" applyBorder="1" applyAlignment="1">
      <alignment horizontal="center" vertical="center" wrapText="1"/>
    </xf>
    <xf numFmtId="0" fontId="9" fillId="0" borderId="9" xfId="0" applyFont="1" applyBorder="1" applyAlignment="1">
      <alignment horizontal="center" vertical="center" wrapText="1"/>
    </xf>
    <xf numFmtId="14" fontId="16" fillId="0" borderId="9" xfId="0" applyNumberFormat="1" applyFont="1" applyBorder="1" applyAlignment="1">
      <alignment horizontal="center" vertical="center" wrapText="1"/>
    </xf>
    <xf numFmtId="0" fontId="20" fillId="0" borderId="9" xfId="0" applyFont="1" applyBorder="1" applyAlignment="1">
      <alignment horizontal="center" vertical="top" wrapText="1"/>
    </xf>
    <xf numFmtId="0" fontId="16" fillId="0" borderId="9" xfId="0" applyFont="1" applyBorder="1" applyAlignment="1">
      <alignment horizontal="center" vertical="top" wrapText="1"/>
    </xf>
    <xf numFmtId="0" fontId="15"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9" fillId="0" borderId="9" xfId="0" applyFont="1" applyBorder="1" applyAlignment="1">
      <alignment horizontal="center" vertical="center"/>
    </xf>
    <xf numFmtId="14" fontId="16" fillId="0" borderId="9" xfId="0" applyNumberFormat="1" applyFont="1" applyBorder="1" applyAlignment="1">
      <alignment horizontal="center" vertical="center"/>
    </xf>
    <xf numFmtId="0" fontId="0" fillId="0" borderId="8" xfId="0" applyFont="1" applyBorder="1" applyAlignment="1">
      <alignment horizontal="center" vertical="center"/>
    </xf>
    <xf numFmtId="0" fontId="16" fillId="0" borderId="9" xfId="0" applyFont="1" applyBorder="1" applyAlignment="1">
      <alignment horizontal="center" vertical="center"/>
    </xf>
    <xf numFmtId="0" fontId="25"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9" fillId="0" borderId="14" xfId="0" applyFont="1" applyBorder="1" applyAlignment="1">
      <alignment horizontal="center" vertical="center"/>
    </xf>
    <xf numFmtId="0" fontId="15" fillId="0" borderId="60" xfId="0" applyFont="1" applyBorder="1" applyAlignment="1">
      <alignment horizontal="center" vertical="center" wrapText="1"/>
    </xf>
    <xf numFmtId="0" fontId="20"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2" fillId="3" borderId="40" xfId="0" applyFont="1" applyFill="1" applyBorder="1" applyAlignment="1">
      <alignment horizontal="center" vertical="center" wrapText="1"/>
    </xf>
    <xf numFmtId="0" fontId="0" fillId="0" borderId="31" xfId="0" applyFont="1" applyBorder="1" applyAlignment="1">
      <alignment horizontal="center" vertical="center" wrapText="1"/>
    </xf>
    <xf numFmtId="0" fontId="11" fillId="0" borderId="36" xfId="0" applyFont="1" applyBorder="1" applyAlignment="1">
      <alignment horizontal="center" vertical="center" wrapText="1"/>
    </xf>
    <xf numFmtId="0" fontId="15" fillId="0" borderId="36" xfId="0" applyFont="1" applyBorder="1" applyAlignment="1">
      <alignment horizontal="center" vertical="center" wrapText="1"/>
    </xf>
    <xf numFmtId="0" fontId="19" fillId="0" borderId="36" xfId="0" applyFont="1" applyBorder="1" applyAlignment="1">
      <alignment horizontal="center" vertical="center" wrapText="1"/>
    </xf>
    <xf numFmtId="49" fontId="27" fillId="0" borderId="9" xfId="0" applyNumberFormat="1" applyFont="1" applyBorder="1" applyAlignment="1">
      <alignment horizontal="center" vertical="center" wrapText="1"/>
    </xf>
    <xf numFmtId="17" fontId="17" fillId="0" borderId="9" xfId="0" applyNumberFormat="1" applyFont="1" applyBorder="1" applyAlignment="1">
      <alignment horizontal="center" vertical="center" wrapText="1"/>
    </xf>
    <xf numFmtId="0" fontId="28" fillId="0" borderId="9" xfId="0" applyFont="1" applyBorder="1" applyAlignment="1">
      <alignment horizontal="center" vertical="center" wrapText="1"/>
    </xf>
    <xf numFmtId="14" fontId="17" fillId="0" borderId="9" xfId="0" applyNumberFormat="1" applyFont="1" applyBorder="1" applyAlignment="1">
      <alignment horizontal="center" vertical="center" wrapText="1"/>
    </xf>
    <xf numFmtId="0" fontId="16" fillId="0" borderId="14" xfId="0" applyFont="1" applyBorder="1" applyAlignment="1">
      <alignment horizontal="center" vertical="center"/>
    </xf>
    <xf numFmtId="14" fontId="15" fillId="0" borderId="9" xfId="0" applyNumberFormat="1"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51"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51" xfId="0" applyFont="1" applyBorder="1" applyAlignment="1">
      <alignment horizontal="center"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14"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9" fillId="0" borderId="0" xfId="0" applyFont="1" applyAlignment="1">
      <alignment horizontal="left" vertical="center" wrapText="1"/>
    </xf>
    <xf numFmtId="0" fontId="29" fillId="0" borderId="9" xfId="0" applyFont="1" applyBorder="1" applyAlignment="1">
      <alignment horizontal="left" vertical="center" wrapText="1"/>
    </xf>
    <xf numFmtId="0" fontId="8" fillId="0" borderId="9" xfId="0" applyFont="1" applyBorder="1" applyAlignment="1">
      <alignment horizontal="left" vertical="center" wrapText="1"/>
    </xf>
    <xf numFmtId="14" fontId="8" fillId="0" borderId="9" xfId="0" applyNumberFormat="1" applyFont="1" applyBorder="1" applyAlignment="1">
      <alignment horizontal="left" vertical="center" wrapText="1"/>
    </xf>
    <xf numFmtId="0" fontId="29" fillId="0" borderId="14" xfId="0" applyFont="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Border="1" applyAlignment="1">
      <alignment horizontal="left" vertical="center" wrapText="1"/>
    </xf>
    <xf numFmtId="0" fontId="29" fillId="0" borderId="36" xfId="0" applyFont="1" applyBorder="1" applyAlignment="1">
      <alignment horizontal="left" vertical="center" wrapText="1"/>
    </xf>
    <xf numFmtId="0" fontId="29" fillId="0" borderId="16" xfId="0" applyFont="1" applyBorder="1" applyAlignment="1">
      <alignment horizontal="left" vertical="center" wrapText="1"/>
    </xf>
    <xf numFmtId="0" fontId="29" fillId="0" borderId="14" xfId="0" applyFont="1" applyFill="1" applyBorder="1" applyAlignment="1">
      <alignment horizontal="left" vertical="center" wrapText="1"/>
    </xf>
    <xf numFmtId="0" fontId="29" fillId="0" borderId="0" xfId="0" applyFont="1" applyAlignment="1">
      <alignment wrapText="1"/>
    </xf>
    <xf numFmtId="0" fontId="29" fillId="4" borderId="9"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0" fillId="4" borderId="9" xfId="0" applyFont="1" applyFill="1" applyBorder="1" applyAlignment="1">
      <alignment horizontal="center" vertical="center" wrapText="1"/>
    </xf>
    <xf numFmtId="1" fontId="2" fillId="0" borderId="12" xfId="0" applyNumberFormat="1" applyFont="1" applyBorder="1" applyAlignment="1">
      <alignment horizontal="center" vertical="center" wrapText="1"/>
    </xf>
    <xf numFmtId="1" fontId="4" fillId="0" borderId="12"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2" borderId="63" xfId="0" applyFont="1" applyFill="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horizontal="left"/>
    </xf>
    <xf numFmtId="0" fontId="0" fillId="0" borderId="14" xfId="0" applyBorder="1" applyAlignment="1">
      <alignment horizontal="center" vertical="center"/>
    </xf>
    <xf numFmtId="0" fontId="14" fillId="0" borderId="9" xfId="0" applyFont="1" applyBorder="1" applyAlignment="1">
      <alignment horizontal="center" vertical="center" wrapText="1"/>
    </xf>
    <xf numFmtId="0" fontId="14" fillId="0" borderId="12" xfId="0" applyFont="1" applyBorder="1" applyAlignment="1">
      <alignment horizontal="center" vertical="center"/>
    </xf>
    <xf numFmtId="0" fontId="7" fillId="9" borderId="9" xfId="0" applyFont="1" applyFill="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9" fillId="0" borderId="9" xfId="0" applyFont="1" applyBorder="1" applyAlignment="1">
      <alignment horizontal="center" vertical="center" wrapText="1"/>
    </xf>
    <xf numFmtId="0" fontId="8" fillId="0" borderId="9" xfId="1" applyFont="1" applyBorder="1" applyAlignment="1">
      <alignment horizontal="center" vertical="center" wrapText="1"/>
    </xf>
    <xf numFmtId="0" fontId="14" fillId="0" borderId="9" xfId="0" applyFont="1" applyFill="1" applyBorder="1" applyAlignment="1">
      <alignment horizontal="center" vertical="center"/>
    </xf>
    <xf numFmtId="0" fontId="3" fillId="9" borderId="9"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32"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7" fillId="9" borderId="14" xfId="0" applyFont="1" applyFill="1" applyBorder="1" applyAlignment="1">
      <alignment horizontal="center" vertical="center"/>
    </xf>
    <xf numFmtId="0" fontId="14" fillId="0" borderId="14" xfId="0" applyFont="1" applyFill="1" applyBorder="1" applyAlignment="1">
      <alignment horizontal="center" vertical="center"/>
    </xf>
    <xf numFmtId="1" fontId="0"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2" fontId="0" fillId="0" borderId="12"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32"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14" fontId="13" fillId="0" borderId="9" xfId="0" applyNumberFormat="1" applyFont="1" applyBorder="1" applyAlignment="1">
      <alignment horizontal="left" vertical="center" wrapText="1"/>
    </xf>
    <xf numFmtId="0" fontId="0" fillId="0" borderId="0" xfId="0" applyFont="1" applyFill="1" applyBorder="1" applyAlignment="1">
      <alignment horizontal="center" vertical="center"/>
    </xf>
    <xf numFmtId="0" fontId="13" fillId="0" borderId="9" xfId="0" applyFont="1" applyBorder="1" applyAlignment="1">
      <alignment horizontal="left" vertical="center" wrapText="1"/>
    </xf>
    <xf numFmtId="14" fontId="7" fillId="0" borderId="9" xfId="0" applyNumberFormat="1" applyFont="1" applyBorder="1" applyAlignment="1">
      <alignment horizontal="left" vertical="center" wrapText="1"/>
    </xf>
    <xf numFmtId="0" fontId="3" fillId="0" borderId="9" xfId="0" applyFont="1" applyBorder="1" applyAlignment="1">
      <alignment horizontal="center" vertical="center" wrapText="1" shrinkToFit="1"/>
    </xf>
    <xf numFmtId="0" fontId="33" fillId="0" borderId="9" xfId="0" applyFont="1" applyFill="1" applyBorder="1" applyAlignment="1">
      <alignment horizontal="center" vertical="center" wrapText="1"/>
    </xf>
    <xf numFmtId="2" fontId="0" fillId="0" borderId="9" xfId="0" applyNumberFormat="1" applyFont="1" applyFill="1" applyBorder="1" applyAlignment="1">
      <alignment horizontal="center" vertical="center"/>
    </xf>
    <xf numFmtId="2" fontId="3" fillId="5" borderId="9" xfId="0" applyNumberFormat="1" applyFont="1" applyFill="1" applyBorder="1" applyAlignment="1">
      <alignment horizontal="center" vertical="center" wrapText="1"/>
    </xf>
    <xf numFmtId="2" fontId="0" fillId="0" borderId="8" xfId="0" applyNumberFormat="1" applyFont="1" applyBorder="1" applyAlignment="1">
      <alignment horizontal="center" vertical="center" wrapText="1"/>
    </xf>
    <xf numFmtId="2" fontId="0" fillId="0" borderId="9" xfId="0" applyNumberFormat="1" applyBorder="1" applyAlignment="1">
      <alignment vertical="center"/>
    </xf>
    <xf numFmtId="2" fontId="0" fillId="0" borderId="12" xfId="0" applyNumberFormat="1" applyFont="1" applyFill="1" applyBorder="1" applyAlignment="1">
      <alignment horizontal="center" vertical="center"/>
    </xf>
    <xf numFmtId="2" fontId="0" fillId="0" borderId="13" xfId="0" applyNumberFormat="1" applyFont="1" applyBorder="1" applyAlignment="1">
      <alignment horizontal="center" vertical="center" wrapText="1"/>
    </xf>
    <xf numFmtId="2" fontId="0" fillId="0" borderId="14"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0" fontId="0" fillId="0" borderId="12" xfId="0" applyFont="1" applyFill="1" applyBorder="1" applyAlignment="1">
      <alignment horizontal="center" vertical="center"/>
    </xf>
    <xf numFmtId="2"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shrinkToFit="1"/>
    </xf>
    <xf numFmtId="2" fontId="3" fillId="5" borderId="14"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58" xfId="0" applyFont="1" applyFill="1" applyBorder="1" applyAlignment="1">
      <alignment horizontal="center" vertical="center"/>
    </xf>
    <xf numFmtId="1" fontId="0" fillId="0" borderId="9" xfId="0" applyNumberFormat="1" applyBorder="1" applyAlignment="1">
      <alignment horizontal="center" vertical="center"/>
    </xf>
    <xf numFmtId="1" fontId="0" fillId="0" borderId="9"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167" fontId="13" fillId="0" borderId="9" xfId="0" applyNumberFormat="1" applyFont="1" applyBorder="1" applyAlignment="1">
      <alignment horizontal="left" vertical="center" wrapText="1"/>
    </xf>
    <xf numFmtId="14" fontId="7" fillId="0" borderId="12" xfId="0" applyNumberFormat="1"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167" fontId="13" fillId="0" borderId="14" xfId="0" applyNumberFormat="1" applyFont="1" applyBorder="1" applyAlignment="1">
      <alignment horizontal="left" vertical="center" wrapText="1"/>
    </xf>
    <xf numFmtId="0" fontId="13" fillId="0" borderId="15" xfId="0" applyFont="1" applyBorder="1" applyAlignment="1">
      <alignment horizontal="left" vertical="center" wrapText="1"/>
    </xf>
    <xf numFmtId="0" fontId="4" fillId="0" borderId="0" xfId="0" applyFont="1" applyBorder="1" applyAlignment="1">
      <alignment horizontal="left" vertical="center" wrapText="1"/>
    </xf>
    <xf numFmtId="14" fontId="7" fillId="0" borderId="14" xfId="0" applyNumberFormat="1" applyFont="1" applyBorder="1" applyAlignment="1">
      <alignment horizontal="left" vertical="center" wrapText="1"/>
    </xf>
    <xf numFmtId="167" fontId="7" fillId="0" borderId="9" xfId="0" applyNumberFormat="1" applyFont="1" applyBorder="1" applyAlignment="1">
      <alignment horizontal="left" vertical="center" wrapText="1"/>
    </xf>
    <xf numFmtId="0" fontId="7" fillId="0" borderId="14" xfId="0" applyFont="1" applyBorder="1" applyAlignment="1">
      <alignment horizontal="left" vertical="center" wrapText="1"/>
    </xf>
    <xf numFmtId="0" fontId="13" fillId="0" borderId="9" xfId="0" applyFont="1" applyBorder="1" applyAlignment="1">
      <alignment horizontal="left" vertical="center"/>
    </xf>
    <xf numFmtId="14" fontId="13" fillId="0" borderId="9" xfId="0" applyNumberFormat="1" applyFont="1" applyBorder="1" applyAlignment="1">
      <alignment horizontal="left" vertical="center"/>
    </xf>
    <xf numFmtId="0" fontId="0" fillId="0" borderId="0" xfId="0" applyAlignment="1">
      <alignment horizontal="left" vertical="center" wrapText="1"/>
    </xf>
    <xf numFmtId="0" fontId="7" fillId="0" borderId="12" xfId="0" applyFont="1" applyBorder="1" applyAlignment="1">
      <alignment horizontal="left" vertical="center" wrapText="1"/>
    </xf>
    <xf numFmtId="0" fontId="7" fillId="0" borderId="15" xfId="0" applyFont="1" applyBorder="1" applyAlignment="1">
      <alignment horizontal="left" vertical="center" wrapText="1"/>
    </xf>
    <xf numFmtId="14" fontId="13" fillId="0" borderId="12" xfId="0" applyNumberFormat="1" applyFont="1" applyBorder="1" applyAlignment="1">
      <alignment horizontal="left" vertical="center" wrapText="1"/>
    </xf>
    <xf numFmtId="0" fontId="0" fillId="0" borderId="0" xfId="0" applyBorder="1"/>
    <xf numFmtId="0" fontId="0" fillId="0" borderId="15" xfId="0" applyFont="1" applyFill="1" applyBorder="1" applyAlignment="1">
      <alignment horizontal="center" vertical="center"/>
    </xf>
    <xf numFmtId="0" fontId="7" fillId="0" borderId="12" xfId="0" applyFont="1" applyFill="1" applyBorder="1" applyAlignment="1">
      <alignment horizontal="left" vertical="center" wrapText="1"/>
    </xf>
    <xf numFmtId="0" fontId="0" fillId="0" borderId="0" xfId="0" applyAlignment="1">
      <alignment horizontal="center"/>
    </xf>
    <xf numFmtId="14" fontId="14" fillId="0" borderId="9" xfId="0" applyNumberFormat="1" applyFont="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49" fontId="7" fillId="0" borderId="9" xfId="0" applyNumberFormat="1" applyFont="1" applyBorder="1" applyAlignment="1">
      <alignment horizontal="left" vertical="center" wrapText="1"/>
    </xf>
    <xf numFmtId="0" fontId="4" fillId="0" borderId="0" xfId="0" applyFont="1" applyBorder="1" applyAlignment="1">
      <alignment horizontal="center" vertical="center"/>
    </xf>
    <xf numFmtId="0" fontId="7"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32" fillId="0" borderId="9" xfId="0" applyFont="1" applyBorder="1" applyAlignment="1">
      <alignment horizontal="center" vertical="center"/>
    </xf>
    <xf numFmtId="0" fontId="36" fillId="0" borderId="9" xfId="0" applyFont="1" applyBorder="1" applyAlignment="1">
      <alignment horizontal="left" vertical="center" wrapText="1"/>
    </xf>
    <xf numFmtId="0" fontId="13" fillId="0" borderId="9" xfId="0" applyFont="1" applyFill="1" applyBorder="1" applyAlignment="1">
      <alignment horizontal="left" vertical="center" wrapText="1"/>
    </xf>
    <xf numFmtId="0" fontId="13" fillId="0" borderId="12" xfId="0" applyFont="1" applyFill="1" applyBorder="1" applyAlignment="1">
      <alignment horizontal="left" vertical="center" wrapText="1"/>
    </xf>
    <xf numFmtId="169" fontId="14" fillId="0" borderId="12" xfId="0" applyNumberFormat="1" applyFont="1" applyBorder="1" applyAlignment="1">
      <alignment horizontal="left" vertical="center" wrapText="1"/>
    </xf>
    <xf numFmtId="14" fontId="14" fillId="0" borderId="14" xfId="0" applyNumberFormat="1" applyFont="1" applyBorder="1" applyAlignment="1">
      <alignment horizontal="left" vertical="center" wrapText="1"/>
    </xf>
    <xf numFmtId="0" fontId="7" fillId="0" borderId="0" xfId="0" applyFont="1" applyFill="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170" fontId="28" fillId="0" borderId="14" xfId="0" applyNumberFormat="1" applyFont="1" applyBorder="1" applyAlignment="1">
      <alignment horizontal="center" vertical="center"/>
    </xf>
    <xf numFmtId="0" fontId="0" fillId="0" borderId="14" xfId="0" applyFont="1" applyFill="1" applyBorder="1" applyAlignment="1">
      <alignment horizontal="center" vertical="center" wrapText="1"/>
    </xf>
    <xf numFmtId="0" fontId="28" fillId="0" borderId="14" xfId="0" applyFont="1" applyFill="1" applyBorder="1" applyAlignment="1">
      <alignment horizontal="center" vertical="center"/>
    </xf>
    <xf numFmtId="0" fontId="0" fillId="0" borderId="14" xfId="0" applyBorder="1" applyAlignment="1">
      <alignment vertical="center"/>
    </xf>
    <xf numFmtId="0" fontId="39" fillId="0" borderId="9"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9" xfId="0" applyNumberFormat="1" applyFont="1" applyBorder="1" applyAlignment="1">
      <alignment horizontal="center"/>
    </xf>
    <xf numFmtId="0" fontId="39" fillId="0" borderId="16" xfId="0" applyNumberFormat="1" applyFont="1" applyBorder="1" applyAlignment="1">
      <alignment horizontal="center"/>
    </xf>
    <xf numFmtId="0" fontId="39" fillId="0" borderId="16"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0" xfId="0" applyFont="1" applyAlignment="1">
      <alignment horizontal="center" vertical="center" wrapText="1"/>
    </xf>
    <xf numFmtId="0" fontId="40" fillId="0" borderId="12" xfId="0" applyFont="1" applyBorder="1" applyAlignment="1">
      <alignment horizontal="center" vertical="center" wrapText="1"/>
    </xf>
    <xf numFmtId="0" fontId="40" fillId="0" borderId="0" xfId="0" applyFont="1"/>
    <xf numFmtId="1" fontId="41" fillId="0" borderId="9" xfId="0" applyNumberFormat="1" applyFont="1" applyBorder="1" applyAlignment="1">
      <alignment horizontal="center" vertical="center" wrapText="1"/>
    </xf>
    <xf numFmtId="1" fontId="41" fillId="0" borderId="12" xfId="0" applyNumberFormat="1" applyFont="1" applyBorder="1" applyAlignment="1">
      <alignment horizontal="center" vertical="center" wrapText="1"/>
    </xf>
    <xf numFmtId="1" fontId="41" fillId="0" borderId="14" xfId="0" applyNumberFormat="1" applyFont="1" applyBorder="1" applyAlignment="1">
      <alignment horizontal="center" vertical="center" wrapText="1"/>
    </xf>
    <xf numFmtId="0" fontId="37" fillId="0" borderId="8" xfId="0" applyFont="1" applyBorder="1" applyAlignment="1">
      <alignment horizontal="center" vertical="center" wrapText="1"/>
    </xf>
    <xf numFmtId="0" fontId="13" fillId="0" borderId="9" xfId="0" applyFont="1" applyBorder="1" applyAlignment="1">
      <alignment horizontal="center" vertical="center" wrapText="1"/>
    </xf>
    <xf numFmtId="1" fontId="13" fillId="0" borderId="9" xfId="0" applyNumberFormat="1" applyFont="1" applyBorder="1" applyAlignment="1">
      <alignment horizontal="center" vertical="center" wrapText="1"/>
    </xf>
    <xf numFmtId="0" fontId="13" fillId="0" borderId="12" xfId="0" applyFont="1" applyBorder="1" applyAlignment="1">
      <alignment horizontal="center" vertical="center" wrapText="1"/>
    </xf>
    <xf numFmtId="2" fontId="40" fillId="0" borderId="9" xfId="0" applyNumberFormat="1" applyFont="1" applyBorder="1" applyAlignment="1">
      <alignment horizontal="center" vertical="center" wrapText="1"/>
    </xf>
    <xf numFmtId="1" fontId="40" fillId="0" borderId="9" xfId="0" applyNumberFormat="1" applyFont="1" applyBorder="1" applyAlignment="1">
      <alignment horizontal="center" vertical="center" wrapText="1"/>
    </xf>
    <xf numFmtId="1" fontId="40" fillId="0" borderId="12" xfId="0" applyNumberFormat="1" applyFont="1" applyBorder="1" applyAlignment="1">
      <alignment horizontal="center" vertical="center" wrapText="1"/>
    </xf>
    <xf numFmtId="2" fontId="40" fillId="0" borderId="14" xfId="0" applyNumberFormat="1" applyFont="1" applyBorder="1" applyAlignment="1">
      <alignment horizontal="center" vertical="center" wrapText="1"/>
    </xf>
    <xf numFmtId="1" fontId="40" fillId="0" borderId="14" xfId="0" applyNumberFormat="1" applyFont="1" applyBorder="1" applyAlignment="1">
      <alignment horizontal="center" vertical="center" wrapText="1"/>
    </xf>
    <xf numFmtId="0" fontId="44" fillId="0" borderId="9" xfId="0" applyFont="1" applyBorder="1" applyAlignment="1">
      <alignment horizontal="center" vertical="center" wrapText="1"/>
    </xf>
    <xf numFmtId="0" fontId="45" fillId="0" borderId="12" xfId="0" applyFont="1" applyBorder="1" applyAlignment="1">
      <alignment horizontal="center" vertical="center" wrapText="1"/>
    </xf>
    <xf numFmtId="1" fontId="13" fillId="0" borderId="12"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1" fontId="13" fillId="0" borderId="14" xfId="0" applyNumberFormat="1" applyFont="1" applyBorder="1" applyAlignment="1">
      <alignment horizontal="center" vertical="center" wrapText="1"/>
    </xf>
    <xf numFmtId="0" fontId="40"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7" fillId="0" borderId="9" xfId="1" applyFont="1" applyBorder="1" applyAlignment="1">
      <alignment horizontal="center" vertical="center" wrapText="1"/>
    </xf>
    <xf numFmtId="0" fontId="7" fillId="0" borderId="9" xfId="0" applyFont="1" applyBorder="1" applyAlignment="1">
      <alignment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7" xfId="0" applyFont="1" applyBorder="1" applyAlignment="1">
      <alignment horizontal="center" vertical="center" wrapText="1"/>
    </xf>
    <xf numFmtId="1" fontId="41" fillId="0" borderId="9" xfId="0" applyNumberFormat="1" applyFont="1" applyBorder="1" applyAlignment="1">
      <alignment horizontal="center" vertical="center"/>
    </xf>
    <xf numFmtId="1" fontId="41" fillId="0" borderId="12" xfId="0" applyNumberFormat="1" applyFont="1" applyFill="1" applyBorder="1" applyAlignment="1">
      <alignment horizontal="center" vertical="center"/>
    </xf>
    <xf numFmtId="0" fontId="13" fillId="0" borderId="9" xfId="0" applyNumberFormat="1" applyFont="1" applyBorder="1" applyAlignment="1">
      <alignment horizontal="center"/>
    </xf>
    <xf numFmtId="0" fontId="13" fillId="0" borderId="9" xfId="0" applyNumberFormat="1" applyFont="1" applyBorder="1" applyAlignment="1">
      <alignment horizontal="center" vertical="center" wrapText="1"/>
    </xf>
    <xf numFmtId="2" fontId="40" fillId="0" borderId="9" xfId="0" applyNumberFormat="1" applyFont="1" applyFill="1" applyBorder="1" applyAlignment="1">
      <alignment horizontal="center" vertical="center" wrapText="1"/>
    </xf>
    <xf numFmtId="0" fontId="44" fillId="0" borderId="12" xfId="0" applyFont="1" applyBorder="1" applyAlignment="1">
      <alignment horizontal="center" vertical="center" wrapText="1"/>
    </xf>
    <xf numFmtId="0" fontId="13" fillId="0" borderId="9" xfId="0" applyFont="1" applyBorder="1" applyAlignment="1">
      <alignment horizontal="center" vertical="center"/>
    </xf>
    <xf numFmtId="1" fontId="13" fillId="0" borderId="9" xfId="0" applyNumberFormat="1" applyFont="1" applyBorder="1" applyAlignment="1" applyProtection="1">
      <alignment horizontal="center" vertical="center"/>
      <protection hidden="1"/>
    </xf>
    <xf numFmtId="0" fontId="13" fillId="4" borderId="9"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2" xfId="0" applyFont="1" applyFill="1" applyBorder="1" applyAlignment="1">
      <alignment horizontal="center" vertical="center"/>
    </xf>
    <xf numFmtId="0" fontId="13" fillId="0" borderId="8" xfId="0" applyFont="1" applyBorder="1" applyAlignment="1">
      <alignment horizontal="center" vertical="center"/>
    </xf>
    <xf numFmtId="0" fontId="14" fillId="0" borderId="9" xfId="0" applyNumberFormat="1" applyFont="1" applyBorder="1" applyAlignment="1">
      <alignment horizontal="center" vertical="center"/>
    </xf>
    <xf numFmtId="1" fontId="44" fillId="0" borderId="9" xfId="0" applyNumberFormat="1" applyFont="1" applyFill="1" applyBorder="1" applyAlignment="1">
      <alignment horizontal="center" vertical="center" wrapText="1"/>
    </xf>
    <xf numFmtId="1" fontId="40" fillId="0" borderId="9" xfId="0" applyNumberFormat="1" applyFont="1" applyFill="1" applyBorder="1" applyAlignment="1">
      <alignment horizontal="center" vertical="center" wrapText="1"/>
    </xf>
    <xf numFmtId="1" fontId="44" fillId="0" borderId="45" xfId="0" applyNumberFormat="1" applyFont="1" applyFill="1" applyBorder="1" applyAlignment="1">
      <alignment horizontal="center" vertical="center" wrapText="1"/>
    </xf>
    <xf numFmtId="0" fontId="7" fillId="4" borderId="12" xfId="0" applyFont="1" applyFill="1" applyBorder="1" applyAlignment="1">
      <alignment vertical="center" wrapText="1"/>
    </xf>
    <xf numFmtId="2" fontId="0" fillId="0" borderId="18"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wrapText="1"/>
    </xf>
    <xf numFmtId="0" fontId="14" fillId="0" borderId="9" xfId="0" applyFont="1" applyBorder="1" applyAlignment="1">
      <alignment horizontal="center" vertical="center"/>
    </xf>
    <xf numFmtId="0" fontId="5" fillId="2" borderId="62"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5" fillId="8" borderId="62" xfId="0" applyFont="1" applyFill="1" applyBorder="1" applyAlignment="1">
      <alignment horizontal="center" vertical="center" wrapText="1"/>
    </xf>
    <xf numFmtId="0" fontId="7" fillId="0" borderId="13" xfId="0" applyFont="1" applyBorder="1" applyAlignment="1">
      <alignment horizontal="center" vertical="center" wrapText="1"/>
    </xf>
    <xf numFmtId="0" fontId="14" fillId="0" borderId="8" xfId="0" applyFont="1" applyBorder="1" applyAlignment="1">
      <alignment horizontal="center" vertical="center" wrapText="1"/>
    </xf>
    <xf numFmtId="171" fontId="2" fillId="3" borderId="6" xfId="0" applyNumberFormat="1" applyFont="1" applyFill="1" applyBorder="1" applyAlignment="1">
      <alignment horizontal="center" vertical="center" wrapText="1"/>
    </xf>
    <xf numFmtId="171" fontId="0" fillId="0" borderId="9" xfId="0" applyNumberFormat="1" applyFont="1" applyBorder="1" applyAlignment="1">
      <alignment horizontal="center" vertical="center" wrapText="1"/>
    </xf>
    <xf numFmtId="171" fontId="40" fillId="0" borderId="9" xfId="0" applyNumberFormat="1" applyFont="1" applyBorder="1" applyAlignment="1">
      <alignment horizontal="center" vertical="center" wrapText="1"/>
    </xf>
    <xf numFmtId="171" fontId="40" fillId="0" borderId="14" xfId="0" applyNumberFormat="1" applyFont="1" applyBorder="1" applyAlignment="1">
      <alignment horizontal="center" vertical="center" wrapText="1"/>
    </xf>
    <xf numFmtId="171" fontId="40" fillId="0" borderId="9" xfId="0" applyNumberFormat="1" applyFont="1" applyFill="1" applyBorder="1" applyAlignment="1">
      <alignment horizontal="center" vertical="center"/>
    </xf>
    <xf numFmtId="171" fontId="7" fillId="0" borderId="9" xfId="0" applyNumberFormat="1" applyFont="1" applyBorder="1" applyAlignment="1">
      <alignment horizontal="center" vertical="center" wrapText="1"/>
    </xf>
    <xf numFmtId="171" fontId="7" fillId="0" borderId="9" xfId="0" applyNumberFormat="1" applyFont="1" applyBorder="1" applyAlignment="1" applyProtection="1">
      <alignment horizontal="center" vertical="center" wrapText="1"/>
      <protection locked="0" hidden="1"/>
    </xf>
    <xf numFmtId="171" fontId="7" fillId="0" borderId="9" xfId="0" applyNumberFormat="1" applyFont="1" applyBorder="1" applyAlignment="1">
      <alignment horizontal="center" vertical="center"/>
    </xf>
    <xf numFmtId="171" fontId="0" fillId="0" borderId="9" xfId="0" applyNumberFormat="1" applyFont="1" applyBorder="1" applyAlignment="1">
      <alignment horizontal="center" vertical="center"/>
    </xf>
    <xf numFmtId="171" fontId="0" fillId="0" borderId="9" xfId="0" applyNumberFormat="1" applyFont="1" applyFill="1" applyBorder="1" applyAlignment="1">
      <alignment horizontal="center" vertical="center" wrapText="1"/>
    </xf>
    <xf numFmtId="171" fontId="7" fillId="0" borderId="14" xfId="0" applyNumberFormat="1" applyFont="1" applyBorder="1" applyAlignment="1">
      <alignment horizontal="center" vertical="center" wrapText="1"/>
    </xf>
    <xf numFmtId="171" fontId="3" fillId="0" borderId="9" xfId="0" applyNumberFormat="1" applyFont="1" applyFill="1" applyBorder="1" applyAlignment="1">
      <alignment horizontal="center" vertical="center" wrapText="1"/>
    </xf>
    <xf numFmtId="171" fontId="7" fillId="0" borderId="14" xfId="0" applyNumberFormat="1" applyFont="1" applyBorder="1" applyAlignment="1" applyProtection="1">
      <alignment horizontal="center" vertical="center" wrapText="1"/>
      <protection locked="0" hidden="1"/>
    </xf>
    <xf numFmtId="171" fontId="2" fillId="3" borderId="36" xfId="0" applyNumberFormat="1" applyFont="1" applyFill="1" applyBorder="1" applyAlignment="1">
      <alignment horizontal="center" vertical="center" wrapText="1"/>
    </xf>
    <xf numFmtId="171" fontId="0" fillId="0" borderId="14" xfId="0" applyNumberFormat="1" applyFont="1" applyBorder="1" applyAlignment="1">
      <alignment horizontal="center" vertical="center" wrapText="1"/>
    </xf>
    <xf numFmtId="171" fontId="2" fillId="3" borderId="26" xfId="0" applyNumberFormat="1" applyFont="1" applyFill="1" applyBorder="1" applyAlignment="1">
      <alignment horizontal="center" vertical="center" wrapText="1"/>
    </xf>
    <xf numFmtId="171" fontId="40" fillId="0" borderId="9" xfId="0" applyNumberFormat="1" applyFont="1" applyFill="1" applyBorder="1" applyAlignment="1">
      <alignment horizontal="center" vertical="center" wrapText="1"/>
    </xf>
    <xf numFmtId="171" fontId="7" fillId="4" borderId="9" xfId="0" applyNumberFormat="1" applyFont="1" applyFill="1" applyBorder="1" applyAlignment="1">
      <alignment horizontal="center" vertical="center" wrapText="1"/>
    </xf>
    <xf numFmtId="171" fontId="0" fillId="4" borderId="9" xfId="0" applyNumberFormat="1" applyFont="1" applyFill="1" applyBorder="1" applyAlignment="1">
      <alignment horizontal="center" vertical="center" wrapText="1"/>
    </xf>
    <xf numFmtId="171" fontId="3" fillId="0" borderId="9" xfId="0" applyNumberFormat="1" applyFont="1" applyBorder="1" applyAlignment="1">
      <alignment horizontal="center" vertical="center" wrapText="1"/>
    </xf>
    <xf numFmtId="171" fontId="7" fillId="4" borderId="9" xfId="0" applyNumberFormat="1" applyFont="1" applyFill="1" applyBorder="1" applyAlignment="1" applyProtection="1">
      <alignment horizontal="center" vertical="center" wrapText="1"/>
      <protection locked="0" hidden="1"/>
    </xf>
    <xf numFmtId="14" fontId="14" fillId="0" borderId="12" xfId="0" applyNumberFormat="1" applyFont="1" applyBorder="1" applyAlignment="1">
      <alignment horizontal="left" vertical="center" wrapText="1"/>
    </xf>
    <xf numFmtId="14" fontId="0" fillId="0" borderId="0" xfId="0" applyNumberFormat="1" applyAlignment="1">
      <alignment horizontal="center" vertical="center"/>
    </xf>
    <xf numFmtId="1" fontId="13" fillId="0" borderId="9" xfId="0" applyNumberFormat="1" applyFont="1" applyBorder="1" applyAlignment="1">
      <alignment horizontal="center"/>
    </xf>
    <xf numFmtId="3" fontId="6" fillId="0" borderId="9" xfId="0" applyNumberFormat="1" applyFont="1" applyBorder="1" applyAlignment="1">
      <alignment horizontal="center" vertical="center"/>
    </xf>
    <xf numFmtId="171" fontId="2" fillId="3" borderId="7" xfId="0" applyNumberFormat="1" applyFont="1" applyFill="1" applyBorder="1" applyAlignment="1">
      <alignment horizontal="center" vertical="center" wrapText="1"/>
    </xf>
    <xf numFmtId="171" fontId="2" fillId="0" borderId="12" xfId="0" applyNumberFormat="1" applyFont="1" applyBorder="1" applyAlignment="1">
      <alignment horizontal="center" vertical="center" wrapText="1"/>
    </xf>
    <xf numFmtId="171" fontId="40" fillId="0" borderId="9" xfId="0" applyNumberFormat="1" applyFont="1" applyBorder="1" applyAlignment="1">
      <alignment horizontal="center" vertical="center"/>
    </xf>
    <xf numFmtId="171" fontId="43" fillId="0" borderId="12" xfId="0" applyNumberFormat="1" applyFont="1" applyBorder="1" applyAlignment="1">
      <alignment horizontal="center" vertical="center"/>
    </xf>
    <xf numFmtId="171" fontId="40" fillId="0" borderId="14" xfId="0" applyNumberFormat="1" applyFont="1" applyBorder="1" applyAlignment="1">
      <alignment horizontal="center" vertical="center"/>
    </xf>
    <xf numFmtId="171" fontId="43" fillId="0" borderId="15" xfId="0" applyNumberFormat="1" applyFont="1" applyBorder="1" applyAlignment="1">
      <alignment horizontal="center" vertical="center"/>
    </xf>
    <xf numFmtId="171" fontId="4" fillId="0" borderId="12" xfId="0" applyNumberFormat="1" applyFont="1" applyBorder="1" applyAlignment="1">
      <alignment horizontal="center" vertical="center"/>
    </xf>
    <xf numFmtId="171" fontId="43" fillId="0" borderId="12" xfId="0" applyNumberFormat="1" applyFont="1" applyBorder="1" applyAlignment="1">
      <alignment horizontal="center" vertical="center" wrapText="1"/>
    </xf>
    <xf numFmtId="171" fontId="0" fillId="0" borderId="9" xfId="0" applyNumberFormat="1" applyBorder="1" applyAlignment="1">
      <alignment horizontal="center" vertical="center" wrapText="1"/>
    </xf>
    <xf numFmtId="171" fontId="0" fillId="0" borderId="14" xfId="0" applyNumberFormat="1" applyBorder="1" applyAlignment="1">
      <alignment horizontal="center" vertical="center" wrapText="1"/>
    </xf>
    <xf numFmtId="171" fontId="8" fillId="0" borderId="9" xfId="0" applyNumberFormat="1" applyFont="1" applyBorder="1" applyAlignment="1">
      <alignment horizontal="center" vertical="center"/>
    </xf>
    <xf numFmtId="171" fontId="0" fillId="0" borderId="0" xfId="0" applyNumberFormat="1" applyBorder="1" applyAlignment="1">
      <alignment horizontal="center" vertical="center" wrapText="1"/>
    </xf>
    <xf numFmtId="171" fontId="0" fillId="0" borderId="16" xfId="0" applyNumberFormat="1" applyBorder="1" applyAlignment="1">
      <alignment horizontal="center" vertical="center" wrapText="1"/>
    </xf>
    <xf numFmtId="171" fontId="2" fillId="0" borderId="15" xfId="0" applyNumberFormat="1" applyFont="1" applyBorder="1" applyAlignment="1">
      <alignment horizontal="center" vertical="center" wrapText="1"/>
    </xf>
    <xf numFmtId="171" fontId="2" fillId="3" borderId="25" xfId="0" applyNumberFormat="1" applyFont="1" applyFill="1" applyBorder="1" applyAlignment="1">
      <alignment horizontal="center" vertical="center" wrapText="1"/>
    </xf>
    <xf numFmtId="171" fontId="2" fillId="3" borderId="39" xfId="0" applyNumberFormat="1" applyFont="1" applyFill="1" applyBorder="1" applyAlignment="1">
      <alignment horizontal="center" vertical="center" wrapText="1"/>
    </xf>
    <xf numFmtId="171" fontId="40" fillId="0" borderId="18" xfId="0" applyNumberFormat="1" applyFont="1" applyBorder="1" applyAlignment="1">
      <alignment horizontal="center" vertical="center" wrapText="1"/>
    </xf>
    <xf numFmtId="0" fontId="45" fillId="0" borderId="20" xfId="0" applyFont="1" applyBorder="1" applyAlignment="1">
      <alignment horizontal="center" vertical="center" wrapText="1"/>
    </xf>
    <xf numFmtId="0" fontId="13" fillId="0"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NumberFormat="1" applyFont="1" applyBorder="1" applyAlignment="1">
      <alignment horizontal="center" vertical="center"/>
    </xf>
    <xf numFmtId="0" fontId="6" fillId="0" borderId="16" xfId="0" applyFont="1" applyBorder="1" applyAlignment="1">
      <alignment horizontal="center" vertical="center" wrapText="1"/>
    </xf>
    <xf numFmtId="1" fontId="41" fillId="0" borderId="16" xfId="0" applyNumberFormat="1" applyFont="1" applyBorder="1" applyAlignment="1">
      <alignment horizontal="center" vertical="center" wrapText="1"/>
    </xf>
    <xf numFmtId="1" fontId="13" fillId="4" borderId="9" xfId="0" applyNumberFormat="1" applyFont="1" applyFill="1" applyBorder="1" applyAlignment="1">
      <alignment horizontal="center" vertical="center" wrapText="1"/>
    </xf>
    <xf numFmtId="1" fontId="13" fillId="4" borderId="12" xfId="0" applyNumberFormat="1"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NumberFormat="1" applyFont="1" applyBorder="1" applyAlignment="1">
      <alignment horizontal="center"/>
    </xf>
    <xf numFmtId="1" fontId="41" fillId="0" borderId="14" xfId="0" applyNumberFormat="1" applyFont="1" applyBorder="1" applyAlignment="1">
      <alignment horizontal="center" vertical="center"/>
    </xf>
    <xf numFmtId="0" fontId="40" fillId="0" borderId="21" xfId="0" applyFont="1" applyBorder="1" applyAlignment="1">
      <alignment horizontal="center" vertical="center" wrapText="1"/>
    </xf>
    <xf numFmtId="0" fontId="13" fillId="0" borderId="14" xfId="0" applyFont="1" applyBorder="1" applyAlignment="1">
      <alignment horizontal="center" vertical="center"/>
    </xf>
    <xf numFmtId="0" fontId="13" fillId="4" borderId="14"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5" xfId="0" applyFont="1" applyFill="1" applyBorder="1" applyAlignment="1">
      <alignment horizontal="center" vertical="center"/>
    </xf>
    <xf numFmtId="0" fontId="13" fillId="0" borderId="13" xfId="0" applyFont="1" applyBorder="1" applyAlignment="1">
      <alignment horizontal="center" vertical="center"/>
    </xf>
    <xf numFmtId="0" fontId="45" fillId="0" borderId="9" xfId="0" applyFont="1" applyBorder="1" applyAlignment="1">
      <alignment horizontal="center" vertical="center"/>
    </xf>
    <xf numFmtId="1" fontId="46" fillId="0" borderId="9" xfId="0" applyNumberFormat="1" applyFont="1" applyBorder="1" applyAlignment="1">
      <alignment horizontal="center" vertical="center"/>
    </xf>
    <xf numFmtId="1" fontId="43" fillId="0" borderId="12" xfId="0" applyNumberFormat="1" applyFont="1" applyFill="1" applyBorder="1" applyAlignment="1">
      <alignment horizontal="center" vertical="center"/>
    </xf>
    <xf numFmtId="0" fontId="13" fillId="0" borderId="16" xfId="0" applyNumberFormat="1" applyFont="1" applyBorder="1" applyAlignment="1">
      <alignment horizontal="center" vertical="center" wrapText="1"/>
    </xf>
    <xf numFmtId="0" fontId="46" fillId="0" borderId="0" xfId="0" applyFont="1" applyFill="1" applyBorder="1" applyAlignment="1">
      <alignment horizontal="center"/>
    </xf>
    <xf numFmtId="171" fontId="40" fillId="0" borderId="9" xfId="0" applyNumberFormat="1" applyFont="1" applyBorder="1" applyAlignment="1" applyProtection="1">
      <alignment horizontal="center" vertical="center" wrapText="1"/>
      <protection locked="0" hidden="1"/>
    </xf>
    <xf numFmtId="0" fontId="40" fillId="0" borderId="0" xfId="0" applyFont="1" applyAlignment="1">
      <alignment vertical="center"/>
    </xf>
    <xf numFmtId="0" fontId="40" fillId="0" borderId="8" xfId="0" applyFont="1" applyFill="1" applyBorder="1" applyAlignment="1">
      <alignment horizontal="center" vertical="center" wrapText="1"/>
    </xf>
    <xf numFmtId="0" fontId="7" fillId="0" borderId="46" xfId="0" applyFont="1" applyBorder="1" applyAlignment="1">
      <alignment horizontal="center" vertical="center" wrapText="1"/>
    </xf>
    <xf numFmtId="0" fontId="40" fillId="0" borderId="35" xfId="0" applyFont="1" applyFill="1" applyBorder="1" applyAlignment="1">
      <alignment horizontal="center" vertical="center" wrapText="1"/>
    </xf>
    <xf numFmtId="0" fontId="14" fillId="0" borderId="9" xfId="0" applyFont="1" applyBorder="1" applyAlignment="1">
      <alignment vertical="center"/>
    </xf>
    <xf numFmtId="0" fontId="0" fillId="0" borderId="9" xfId="0" applyBorder="1" applyAlignment="1">
      <alignment vertical="center"/>
    </xf>
    <xf numFmtId="0" fontId="3" fillId="0" borderId="9" xfId="0" applyNumberFormat="1" applyFont="1" applyBorder="1" applyAlignment="1">
      <alignment horizontal="center" vertical="center"/>
    </xf>
    <xf numFmtId="0" fontId="3" fillId="0" borderId="12" xfId="0" applyFont="1" applyBorder="1" applyAlignment="1">
      <alignment horizontal="center" vertical="center"/>
    </xf>
    <xf numFmtId="0" fontId="14" fillId="0" borderId="14" xfId="0" applyFont="1" applyBorder="1" applyAlignment="1">
      <alignment vertical="center"/>
    </xf>
    <xf numFmtId="0" fontId="14" fillId="0" borderId="15" xfId="0" applyFont="1" applyBorder="1" applyAlignment="1">
      <alignment vertical="center"/>
    </xf>
    <xf numFmtId="2" fontId="32" fillId="0" borderId="9" xfId="0" applyNumberFormat="1" applyFont="1" applyBorder="1" applyAlignment="1">
      <alignment horizontal="center" vertical="center"/>
    </xf>
    <xf numFmtId="2" fontId="32" fillId="9" borderId="9" xfId="0" applyNumberFormat="1" applyFont="1" applyFill="1" applyBorder="1" applyAlignment="1">
      <alignment horizontal="center" vertical="center"/>
    </xf>
    <xf numFmtId="1" fontId="32" fillId="0" borderId="9" xfId="0" applyNumberFormat="1" applyFont="1" applyFill="1" applyBorder="1" applyAlignment="1">
      <alignment horizontal="center" vertical="center"/>
    </xf>
    <xf numFmtId="2" fontId="32" fillId="0" borderId="12" xfId="0" applyNumberFormat="1" applyFont="1" applyBorder="1" applyAlignment="1">
      <alignment horizontal="center" vertical="center"/>
    </xf>
    <xf numFmtId="2" fontId="17" fillId="0" borderId="9" xfId="0" applyNumberFormat="1" applyFont="1" applyBorder="1" applyAlignment="1">
      <alignment horizontal="center" vertical="center"/>
    </xf>
    <xf numFmtId="2" fontId="0" fillId="0" borderId="14" xfId="0" applyNumberFormat="1" applyBorder="1" applyAlignment="1">
      <alignment vertical="center"/>
    </xf>
    <xf numFmtId="2" fontId="3" fillId="0" borderId="9" xfId="0" applyNumberFormat="1" applyFont="1" applyBorder="1" applyAlignment="1">
      <alignment horizontal="center" vertical="center"/>
    </xf>
    <xf numFmtId="168" fontId="3" fillId="0" borderId="9" xfId="0" applyNumberFormat="1" applyFont="1" applyBorder="1" applyAlignment="1">
      <alignment horizontal="center" vertical="center"/>
    </xf>
    <xf numFmtId="2" fontId="3" fillId="0" borderId="14" xfId="0" applyNumberFormat="1" applyFont="1" applyBorder="1" applyAlignment="1">
      <alignment horizontal="center" vertical="center"/>
    </xf>
    <xf numFmtId="168" fontId="3" fillId="0" borderId="14" xfId="0" applyNumberFormat="1" applyFont="1" applyBorder="1" applyAlignment="1">
      <alignment horizontal="center" vertical="center"/>
    </xf>
    <xf numFmtId="0" fontId="17" fillId="9" borderId="9" xfId="0" applyFont="1" applyFill="1" applyBorder="1" applyAlignment="1">
      <alignment horizontal="center" vertical="center"/>
    </xf>
    <xf numFmtId="0" fontId="17" fillId="0" borderId="9" xfId="0" applyFont="1" applyFill="1" applyBorder="1" applyAlignment="1">
      <alignment horizontal="center" vertical="center"/>
    </xf>
    <xf numFmtId="1" fontId="0" fillId="0" borderId="9" xfId="0" applyNumberFormat="1"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40" fillId="0" borderId="13" xfId="0" applyFont="1" applyFill="1" applyBorder="1" applyAlignment="1">
      <alignment horizontal="center" vertical="center" wrapText="1"/>
    </xf>
    <xf numFmtId="171" fontId="43" fillId="0" borderId="17" xfId="0" applyNumberFormat="1" applyFont="1" applyBorder="1" applyAlignment="1">
      <alignment horizontal="center" vertical="center"/>
    </xf>
    <xf numFmtId="2" fontId="7" fillId="0" borderId="20"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0" fillId="0" borderId="9" xfId="0" applyBorder="1" applyAlignment="1">
      <alignment horizontal="center" vertical="center" wrapText="1"/>
    </xf>
    <xf numFmtId="0" fontId="0" fillId="0" borderId="21" xfId="0" applyFont="1" applyBorder="1" applyAlignment="1">
      <alignment horizontal="center" vertical="center" wrapText="1"/>
    </xf>
    <xf numFmtId="0" fontId="2" fillId="2" borderId="14"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168" fontId="7" fillId="0" borderId="9" xfId="0" applyNumberFormat="1" applyFont="1" applyBorder="1" applyAlignment="1">
      <alignment horizontal="center" vertical="center" wrapText="1"/>
    </xf>
    <xf numFmtId="3" fontId="13" fillId="0" borderId="9" xfId="0" applyNumberFormat="1" applyFont="1" applyBorder="1" applyAlignment="1">
      <alignment horizontal="center" vertical="center" wrapText="1"/>
    </xf>
    <xf numFmtId="0" fontId="13" fillId="0" borderId="0" xfId="0" applyFont="1"/>
    <xf numFmtId="3" fontId="0" fillId="0" borderId="9" xfId="0" applyNumberFormat="1" applyFill="1" applyBorder="1" applyAlignment="1">
      <alignment horizontal="center" vertical="center" wrapText="1"/>
    </xf>
    <xf numFmtId="14" fontId="13" fillId="0" borderId="14" xfId="0" applyNumberFormat="1" applyFont="1" applyBorder="1" applyAlignment="1">
      <alignment horizontal="left" vertical="center" wrapText="1"/>
    </xf>
    <xf numFmtId="14" fontId="7" fillId="0" borderId="15" xfId="0" applyNumberFormat="1" applyFont="1" applyBorder="1" applyAlignment="1">
      <alignment horizontal="left" vertical="center" wrapText="1"/>
    </xf>
    <xf numFmtId="2" fontId="17" fillId="0" borderId="9" xfId="0" applyNumberFormat="1" applyFont="1" applyBorder="1" applyAlignment="1">
      <alignment horizontal="center" vertical="center" wrapText="1"/>
    </xf>
    <xf numFmtId="168" fontId="0" fillId="0" borderId="9" xfId="0" applyNumberFormat="1" applyFont="1" applyFill="1" applyBorder="1" applyAlignment="1">
      <alignment horizontal="center" vertical="center"/>
    </xf>
    <xf numFmtId="164" fontId="13" fillId="0" borderId="12" xfId="0" applyNumberFormat="1" applyFont="1" applyBorder="1" applyAlignment="1">
      <alignment horizontal="center" vertical="center" wrapText="1"/>
    </xf>
    <xf numFmtId="1" fontId="38" fillId="0" borderId="12"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vertical="center" wrapText="1"/>
    </xf>
    <xf numFmtId="0" fontId="13" fillId="0" borderId="16" xfId="0" applyFont="1" applyBorder="1" applyAlignment="1">
      <alignment horizontal="center"/>
    </xf>
    <xf numFmtId="1" fontId="13" fillId="0" borderId="18" xfId="0" applyNumberFormat="1"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6" xfId="0" applyFont="1" applyBorder="1" applyAlignment="1">
      <alignment horizontal="center" vertical="center" wrapText="1"/>
    </xf>
    <xf numFmtId="1" fontId="13" fillId="0" borderId="16" xfId="0" applyNumberFormat="1" applyFont="1" applyBorder="1" applyAlignment="1">
      <alignment horizontal="center" vertical="center" wrapText="1"/>
    </xf>
    <xf numFmtId="1" fontId="13" fillId="0" borderId="51" xfId="0" applyNumberFormat="1" applyFont="1" applyBorder="1" applyAlignment="1" applyProtection="1">
      <alignment horizontal="center" vertical="center"/>
    </xf>
    <xf numFmtId="0" fontId="14" fillId="0" borderId="16" xfId="0" applyFont="1" applyBorder="1" applyAlignment="1">
      <alignment horizontal="center" vertical="center" wrapText="1"/>
    </xf>
    <xf numFmtId="2" fontId="40" fillId="0" borderId="9" xfId="0" applyNumberFormat="1" applyFont="1" applyBorder="1" applyAlignment="1">
      <alignment horizontal="center" vertical="center"/>
    </xf>
    <xf numFmtId="0" fontId="14" fillId="0" borderId="8" xfId="0" applyFont="1" applyBorder="1" applyAlignment="1">
      <alignment horizontal="center" vertical="center" wrapText="1"/>
    </xf>
    <xf numFmtId="14" fontId="7" fillId="0" borderId="9" xfId="0" applyNumberFormat="1" applyFont="1" applyFill="1" applyBorder="1" applyAlignment="1">
      <alignment horizontal="left" vertical="center" wrapText="1"/>
    </xf>
    <xf numFmtId="0" fontId="10"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16" xfId="0" applyFont="1" applyBorder="1" applyAlignment="1">
      <alignment horizontal="left" vertical="center" wrapText="1"/>
    </xf>
    <xf numFmtId="0" fontId="14" fillId="0" borderId="16" xfId="0" applyFont="1" applyBorder="1" applyAlignment="1">
      <alignment horizontal="left" vertical="center" wrapText="1"/>
    </xf>
    <xf numFmtId="14" fontId="7" fillId="0" borderId="16" xfId="0" applyNumberFormat="1" applyFont="1" applyBorder="1" applyAlignment="1">
      <alignment horizontal="left" vertical="center" wrapText="1"/>
    </xf>
    <xf numFmtId="14" fontId="7" fillId="0" borderId="17" xfId="0" applyNumberFormat="1" applyFont="1" applyBorder="1" applyAlignment="1">
      <alignment horizontal="left" vertical="center" wrapText="1"/>
    </xf>
    <xf numFmtId="0" fontId="4" fillId="0" borderId="8" xfId="0" applyFont="1" applyBorder="1" applyAlignment="1">
      <alignment horizontal="center" vertical="center"/>
    </xf>
    <xf numFmtId="1" fontId="13" fillId="0" borderId="0" xfId="0" applyNumberFormat="1" applyFont="1" applyAlignment="1">
      <alignment horizontal="center" vertical="center" wrapText="1"/>
    </xf>
    <xf numFmtId="1" fontId="0" fillId="0" borderId="46" xfId="0" applyNumberFormat="1" applyFont="1" applyBorder="1" applyAlignment="1">
      <alignment horizontal="center" vertical="center" wrapText="1"/>
    </xf>
    <xf numFmtId="0" fontId="13" fillId="7" borderId="12" xfId="0" applyFont="1" applyFill="1" applyBorder="1" applyAlignment="1">
      <alignment horizontal="center"/>
    </xf>
    <xf numFmtId="0" fontId="39" fillId="0" borderId="8" xfId="0" applyFont="1" applyBorder="1" applyAlignment="1">
      <alignment horizontal="center" vertical="center"/>
    </xf>
    <xf numFmtId="1" fontId="7"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15" fillId="0" borderId="51" xfId="0" applyFont="1" applyBorder="1" applyAlignment="1">
      <alignment horizontal="center" vertical="center" wrapText="1"/>
    </xf>
    <xf numFmtId="14" fontId="15" fillId="0" borderId="51" xfId="0" applyNumberFormat="1" applyFont="1" applyBorder="1" applyAlignment="1">
      <alignment horizontal="center" vertical="center" wrapText="1"/>
    </xf>
    <xf numFmtId="0" fontId="13" fillId="4" borderId="8" xfId="0" applyFont="1" applyFill="1" applyBorder="1" applyAlignment="1">
      <alignment horizontal="center" vertical="center" wrapText="1"/>
    </xf>
    <xf numFmtId="0" fontId="0" fillId="0" borderId="8" xfId="0" applyFont="1" applyBorder="1" applyAlignment="1">
      <alignment horizontal="center" vertical="center" wrapText="1"/>
    </xf>
    <xf numFmtId="171" fontId="3" fillId="0" borderId="16" xfId="0"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58" xfId="0" applyFont="1" applyBorder="1" applyAlignment="1">
      <alignment horizontal="center" vertical="center" wrapText="1"/>
    </xf>
    <xf numFmtId="0" fontId="4"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13" fillId="0" borderId="21" xfId="0" applyFont="1" applyBorder="1" applyAlignment="1">
      <alignment horizontal="center" vertical="center" wrapText="1"/>
    </xf>
    <xf numFmtId="1" fontId="4" fillId="0" borderId="15"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13" fillId="0" borderId="18" xfId="0" applyNumberFormat="1" applyFont="1" applyBorder="1" applyAlignment="1">
      <alignment horizontal="center" vertical="center" wrapText="1"/>
    </xf>
    <xf numFmtId="1" fontId="13" fillId="0" borderId="19" xfId="0" applyNumberFormat="1" applyFont="1" applyBorder="1" applyAlignment="1">
      <alignment horizontal="center" vertical="center" wrapText="1"/>
    </xf>
    <xf numFmtId="1" fontId="13" fillId="0" borderId="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67" xfId="0" applyBorder="1" applyAlignment="1">
      <alignment horizontal="center" vertical="center" wrapText="1"/>
    </xf>
    <xf numFmtId="0" fontId="2" fillId="0" borderId="0" xfId="0" applyFont="1" applyAlignment="1">
      <alignment horizontal="center" vertical="center" wrapText="1"/>
    </xf>
    <xf numFmtId="0" fontId="4" fillId="0" borderId="0" xfId="0" applyFont="1" applyBorder="1" applyAlignment="1">
      <alignment horizontal="center" vertical="center"/>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44" xfId="0" applyFont="1" applyFill="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29" xfId="0" applyFont="1" applyFill="1" applyBorder="1" applyAlignment="1">
      <alignment horizontal="center" vertical="center" wrapText="1"/>
    </xf>
    <xf numFmtId="2" fontId="0" fillId="0" borderId="18" xfId="0" applyNumberFormat="1" applyFont="1" applyBorder="1" applyAlignment="1">
      <alignment horizontal="center" vertical="center" wrapText="1"/>
    </xf>
    <xf numFmtId="2" fontId="0" fillId="0" borderId="19" xfId="0" applyNumberFormat="1" applyFont="1" applyBorder="1" applyAlignment="1">
      <alignment horizontal="center" vertical="center" wrapText="1"/>
    </xf>
    <xf numFmtId="2" fontId="0" fillId="0" borderId="20" xfId="0" applyNumberFormat="1" applyFont="1" applyBorder="1" applyAlignment="1">
      <alignment horizontal="center" vertical="center" wrapText="1"/>
    </xf>
    <xf numFmtId="2" fontId="7" fillId="0" borderId="18"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2" fontId="7" fillId="0" borderId="20" xfId="0" applyNumberFormat="1" applyFont="1" applyFill="1" applyBorder="1" applyAlignment="1">
      <alignment horizontal="center" vertical="center" wrapText="1"/>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wrapText="1"/>
    </xf>
    <xf numFmtId="0" fontId="4" fillId="0" borderId="8" xfId="0" applyFont="1" applyBorder="1" applyAlignment="1">
      <alignment horizontal="center" vertical="center"/>
    </xf>
    <xf numFmtId="0" fontId="2" fillId="0" borderId="2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4" fillId="0" borderId="35" xfId="0" applyFont="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4" fillId="0" borderId="61"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0" fillId="3" borderId="4"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1" fontId="0" fillId="0" borderId="22" xfId="0" applyNumberFormat="1" applyBorder="1" applyAlignment="1">
      <alignment horizontal="center" vertical="center" wrapText="1"/>
    </xf>
    <xf numFmtId="1" fontId="0" fillId="0" borderId="23" xfId="0" applyNumberFormat="1" applyBorder="1" applyAlignment="1">
      <alignment horizontal="center" vertical="center" wrapText="1"/>
    </xf>
    <xf numFmtId="1" fontId="0" fillId="0" borderId="24" xfId="0" applyNumberFormat="1" applyBorder="1" applyAlignment="1">
      <alignment horizontal="center" vertical="center" wrapText="1"/>
    </xf>
    <xf numFmtId="1" fontId="0" fillId="0" borderId="18"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20" xfId="0" applyNumberFormat="1" applyBorder="1" applyAlignment="1">
      <alignment horizontal="center" vertical="center" wrapText="1"/>
    </xf>
    <xf numFmtId="0" fontId="7" fillId="7" borderId="18" xfId="0" applyFont="1" applyFill="1" applyBorder="1" applyAlignment="1">
      <alignment horizontal="center"/>
    </xf>
    <xf numFmtId="0" fontId="7" fillId="7" borderId="19" xfId="0" applyFont="1" applyFill="1" applyBorder="1" applyAlignment="1">
      <alignment horizontal="center"/>
    </xf>
    <xf numFmtId="0" fontId="7" fillId="7" borderId="20" xfId="0" applyFont="1" applyFill="1" applyBorder="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9" xfId="0" applyFill="1" applyBorder="1" applyAlignment="1">
      <alignment horizontal="center" vertical="center" wrapText="1"/>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4" fillId="6"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0" xfId="0" applyFont="1" applyAlignment="1">
      <alignment horizontal="left" vertical="center" wrapText="1"/>
    </xf>
    <xf numFmtId="0" fontId="0" fillId="0" borderId="22" xfId="0" applyFont="1" applyBorder="1" applyAlignment="1">
      <alignment horizontal="center" vertical="center" wrapText="1"/>
    </xf>
    <xf numFmtId="0" fontId="0" fillId="0" borderId="66" xfId="0" applyFont="1" applyBorder="1" applyAlignment="1">
      <alignment horizontal="center" vertical="center" wrapText="1"/>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15" fillId="3" borderId="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0" fillId="0" borderId="2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9" xfId="0" applyFont="1" applyBorder="1" applyAlignment="1">
      <alignment horizontal="center" vertical="center" wrapText="1"/>
    </xf>
    <xf numFmtId="0" fontId="7" fillId="0" borderId="59" xfId="0" applyFont="1" applyBorder="1" applyAlignment="1">
      <alignment horizontal="center" vertical="center"/>
    </xf>
    <xf numFmtId="0" fontId="0" fillId="0" borderId="3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8" xfId="0"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Border="1" applyAlignment="1">
      <alignment horizontal="center" vertical="center" wrapText="1"/>
    </xf>
    <xf numFmtId="0" fontId="9" fillId="2" borderId="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0" fillId="0" borderId="35" xfId="0" applyFont="1" applyBorder="1" applyAlignment="1">
      <alignment horizontal="center" vertical="center" wrapText="1"/>
    </xf>
    <xf numFmtId="0" fontId="0" fillId="0" borderId="31" xfId="0" applyBorder="1" applyAlignment="1">
      <alignment horizontal="center" vertical="center" wrapText="1"/>
    </xf>
    <xf numFmtId="0" fontId="4" fillId="3" borderId="6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5" fillId="0" borderId="0" xfId="0" applyFont="1" applyBorder="1" applyAlignment="1">
      <alignment horizontal="center" vertical="center"/>
    </xf>
    <xf numFmtId="0" fontId="5" fillId="8" borderId="64"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5" fillId="8" borderId="62" xfId="0" applyFont="1" applyFill="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6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4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0" fontId="14" fillId="0" borderId="9" xfId="0" applyFont="1" applyBorder="1" applyAlignment="1">
      <alignment horizontal="center" vertical="center"/>
    </xf>
    <xf numFmtId="2" fontId="4" fillId="3" borderId="65" xfId="0" applyNumberFormat="1"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2" fontId="4" fillId="3" borderId="29" xfId="0" applyNumberFormat="1"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14" fillId="0" borderId="8" xfId="0" applyFont="1" applyBorder="1" applyAlignment="1">
      <alignment horizontal="center" vertical="center" wrapText="1"/>
    </xf>
    <xf numFmtId="0" fontId="7" fillId="0" borderId="35" xfId="0"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7" fillId="0" borderId="1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1"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59" xfId="0" applyFont="1" applyBorder="1" applyAlignment="1">
      <alignment horizontal="center" vertical="center" wrapText="1"/>
    </xf>
    <xf numFmtId="0" fontId="14" fillId="0" borderId="13" xfId="0" applyFont="1" applyBorder="1" applyAlignment="1">
      <alignment horizontal="center" vertical="center" wrapText="1"/>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1730</xdr:colOff>
      <xdr:row>1</xdr:row>
      <xdr:rowOff>864</xdr:rowOff>
    </xdr:from>
    <xdr:to>
      <xdr:col>13</xdr:col>
      <xdr:colOff>0</xdr:colOff>
      <xdr:row>26</xdr:row>
      <xdr:rowOff>190500</xdr:rowOff>
    </xdr:to>
    <xdr:sp macro="" textlink="">
      <xdr:nvSpPr>
        <xdr:cNvPr id="2" name="TextBox 1"/>
        <xdr:cNvSpPr txBox="1"/>
      </xdr:nvSpPr>
      <xdr:spPr>
        <a:xfrm>
          <a:off x="685798" y="200023"/>
          <a:ext cx="8207088" cy="5168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200">
              <a:latin typeface="Times New Roman" panose="02020603050405020304" pitchFamily="18" charset="0"/>
              <a:cs typeface="Times New Roman" panose="02020603050405020304" pitchFamily="18" charset="0"/>
            </a:rPr>
            <a:t>Lietuvoje iš viso yra </a:t>
          </a:r>
          <a:r>
            <a:rPr lang="lt-LT" sz="1200" b="1">
              <a:latin typeface="Times New Roman" panose="02020603050405020304" pitchFamily="18" charset="0"/>
              <a:cs typeface="Times New Roman" panose="02020603050405020304" pitchFamily="18" charset="0"/>
            </a:rPr>
            <a:t>10</a:t>
          </a:r>
          <a:r>
            <a:rPr lang="lt-LT" sz="1200">
              <a:latin typeface="Times New Roman" panose="02020603050405020304" pitchFamily="18" charset="0"/>
              <a:cs typeface="Times New Roman" panose="02020603050405020304" pitchFamily="18" charset="0"/>
            </a:rPr>
            <a:t> regionų: Alytaus, Kauno, Klaipėdos, Marijampolės, Panevėžio, Šiaulių, Tauragės, Telšių, Utenos ir Vilniaus.</a:t>
          </a:r>
        </a:p>
        <a:p>
          <a:r>
            <a:rPr lang="lt-LT" sz="1200" b="1">
              <a:latin typeface="Times New Roman" panose="02020603050405020304" pitchFamily="18" charset="0"/>
              <a:cs typeface="Times New Roman" panose="02020603050405020304" pitchFamily="18" charset="0"/>
            </a:rPr>
            <a:t>Alytaus regioną </a:t>
          </a:r>
          <a:r>
            <a:rPr lang="lt-LT" sz="1200">
              <a:latin typeface="Times New Roman" panose="02020603050405020304" pitchFamily="18" charset="0"/>
              <a:cs typeface="Times New Roman" panose="02020603050405020304" pitchFamily="18" charset="0"/>
            </a:rPr>
            <a:t>sudaro: Alytaus m., Alytaus r., Druskininkų, Lazdijų r., ir Varėnos r. savivaldybės.</a:t>
          </a:r>
        </a:p>
        <a:p>
          <a:r>
            <a:rPr lang="lt-LT" sz="1200" b="1">
              <a:latin typeface="Times New Roman" panose="02020603050405020304" pitchFamily="18" charset="0"/>
              <a:cs typeface="Times New Roman" panose="02020603050405020304" pitchFamily="18" charset="0"/>
            </a:rPr>
            <a:t>Kauno regioną </a:t>
          </a:r>
          <a:r>
            <a:rPr lang="lt-LT" sz="1200">
              <a:latin typeface="Times New Roman" panose="02020603050405020304" pitchFamily="18" charset="0"/>
              <a:cs typeface="Times New Roman" panose="02020603050405020304" pitchFamily="18" charset="0"/>
            </a:rPr>
            <a:t>sudaro: Birštono, Jonavos r., Kauno m., Kauno r., Kaišiadorių r., Kėdainių r., Prienų r. ir Raseinių r. savivaldybės.</a:t>
          </a:r>
        </a:p>
        <a:p>
          <a:r>
            <a:rPr lang="lt-LT" sz="1200" b="0" u="sng">
              <a:latin typeface="Times New Roman" panose="02020603050405020304" pitchFamily="18" charset="0"/>
              <a:cs typeface="Times New Roman" panose="02020603050405020304" pitchFamily="18" charset="0"/>
            </a:rPr>
            <a:t>Tačiau Alytaus</a:t>
          </a:r>
          <a:r>
            <a:rPr lang="lt-LT" sz="1200" b="0" u="sng" baseline="0">
              <a:latin typeface="Times New Roman" panose="02020603050405020304" pitchFamily="18" charset="0"/>
              <a:cs typeface="Times New Roman" panose="02020603050405020304" pitchFamily="18" charset="0"/>
            </a:rPr>
            <a:t> regiono atliekų tvarkymo sistemą jungia Alytaus m., Alytaus r., Druskininkų, Lazdijų r., Varėnos r., Prienų r. ir Birštono savivaldybės. </a:t>
          </a:r>
        </a:p>
        <a:p>
          <a:r>
            <a:rPr lang="lt-LT" sz="1200" b="0" u="sng" baseline="0">
              <a:latin typeface="Times New Roman" panose="02020603050405020304" pitchFamily="18" charset="0"/>
              <a:cs typeface="Times New Roman" panose="02020603050405020304" pitchFamily="18" charset="0"/>
            </a:rPr>
            <a:t>Atitinkamai Kauno regiono - Jonavos r., Kauno m., Kauno r., Kaišiadorių r., Kėdainių r. ir Raseinių r. savivaldybės.</a:t>
          </a:r>
        </a:p>
        <a:p>
          <a:r>
            <a:rPr lang="lt-LT" sz="1200" b="1">
              <a:latin typeface="Times New Roman" panose="02020603050405020304" pitchFamily="18" charset="0"/>
              <a:cs typeface="Times New Roman" panose="02020603050405020304" pitchFamily="18" charset="0"/>
            </a:rPr>
            <a:t>Klaipėdos</a:t>
          </a:r>
          <a:r>
            <a:rPr lang="lt-LT" sz="1200" b="1" baseline="0">
              <a:latin typeface="Times New Roman" panose="02020603050405020304" pitchFamily="18" charset="0"/>
              <a:cs typeface="Times New Roman" panose="02020603050405020304" pitchFamily="18" charset="0"/>
            </a:rPr>
            <a:t> regioną </a:t>
          </a:r>
          <a:r>
            <a:rPr lang="lt-LT" sz="1200" baseline="0">
              <a:latin typeface="Times New Roman" panose="02020603050405020304" pitchFamily="18" charset="0"/>
              <a:cs typeface="Times New Roman" panose="02020603050405020304" pitchFamily="18" charset="0"/>
            </a:rPr>
            <a:t>sudaro: Klaipėdos m., Klaipėdos r., Kretingos r., </a:t>
          </a:r>
          <a:r>
            <a:rPr lang="en-US" sz="1200" baseline="0">
              <a:latin typeface="Times New Roman" panose="02020603050405020304" pitchFamily="18" charset="0"/>
              <a:cs typeface="Times New Roman" panose="02020603050405020304" pitchFamily="18" charset="0"/>
            </a:rPr>
            <a:t>Neringos, </a:t>
          </a:r>
          <a:r>
            <a:rPr lang="lt-LT" sz="1200" baseline="0">
              <a:latin typeface="Times New Roman" panose="02020603050405020304" pitchFamily="18" charset="0"/>
              <a:cs typeface="Times New Roman" panose="02020603050405020304" pitchFamily="18" charset="0"/>
            </a:rPr>
            <a:t>Palangos m., Skuodo r. ir Šilutės r. savivaldybės.</a:t>
          </a:r>
        </a:p>
        <a:p>
          <a:r>
            <a:rPr lang="lt-LT" sz="1200" b="1" baseline="0">
              <a:latin typeface="Times New Roman" panose="02020603050405020304" pitchFamily="18" charset="0"/>
              <a:cs typeface="Times New Roman" panose="02020603050405020304" pitchFamily="18" charset="0"/>
            </a:rPr>
            <a:t>Marijampolės regioną </a:t>
          </a:r>
          <a:r>
            <a:rPr lang="lt-LT" sz="1200" baseline="0">
              <a:latin typeface="Times New Roman" panose="02020603050405020304" pitchFamily="18" charset="0"/>
              <a:cs typeface="Times New Roman" panose="02020603050405020304" pitchFamily="18" charset="0"/>
            </a:rPr>
            <a:t>sudaro: Kalvarijos, Kazlų Rūdos, Marijampolės, Šakių r. ir Vilkaviškio r. savivadybės.</a:t>
          </a:r>
        </a:p>
        <a:p>
          <a:r>
            <a:rPr lang="lt-LT" sz="1200" b="1" baseline="0">
              <a:latin typeface="Times New Roman" panose="02020603050405020304" pitchFamily="18" charset="0"/>
              <a:cs typeface="Times New Roman" panose="02020603050405020304" pitchFamily="18" charset="0"/>
            </a:rPr>
            <a:t>Panevėžio regioną </a:t>
          </a:r>
          <a:r>
            <a:rPr lang="lt-LT" sz="1200" baseline="0">
              <a:latin typeface="Times New Roman" panose="02020603050405020304" pitchFamily="18" charset="0"/>
              <a:cs typeface="Times New Roman" panose="02020603050405020304" pitchFamily="18" charset="0"/>
            </a:rPr>
            <a:t>sudaro: Biržų r., Kupiškio r., Panevėžio m., Panevėžio r., Pasvalio r. ir Rokiškio r. savivaldybės.</a:t>
          </a:r>
        </a:p>
        <a:p>
          <a:r>
            <a:rPr lang="lt-LT" sz="1200" b="1" baseline="0">
              <a:latin typeface="Times New Roman" panose="02020603050405020304" pitchFamily="18" charset="0"/>
              <a:cs typeface="Times New Roman" panose="02020603050405020304" pitchFamily="18" charset="0"/>
            </a:rPr>
            <a:t>Šiaulių regioną </a:t>
          </a:r>
          <a:r>
            <a:rPr lang="lt-LT" sz="1200" baseline="0">
              <a:latin typeface="Times New Roman" panose="02020603050405020304" pitchFamily="18" charset="0"/>
              <a:cs typeface="Times New Roman" panose="02020603050405020304" pitchFamily="18" charset="0"/>
            </a:rPr>
            <a:t>sudaro: Akmenės r., Joniškio r., Kelmės r., </a:t>
          </a:r>
          <a:r>
            <a:rPr lang="lt-LT" sz="1200" baseline="0">
              <a:solidFill>
                <a:schemeClr val="dk1"/>
              </a:solidFill>
              <a:effectLst/>
              <a:latin typeface="Times New Roman" panose="02020603050405020304" pitchFamily="18" charset="0"/>
              <a:ea typeface="+mn-ea"/>
              <a:cs typeface="Times New Roman" panose="02020603050405020304" pitchFamily="18" charset="0"/>
            </a:rPr>
            <a:t>Pakruojo r., </a:t>
          </a:r>
          <a:r>
            <a:rPr lang="lt-LT" sz="1200" baseline="0">
              <a:latin typeface="Times New Roman" panose="02020603050405020304" pitchFamily="18" charset="0"/>
              <a:cs typeface="Times New Roman" panose="02020603050405020304" pitchFamily="18" charset="0"/>
            </a:rPr>
            <a:t>Radviliškio r., Šiaulių m. ir </a:t>
          </a:r>
          <a:r>
            <a:rPr lang="lt-LT" sz="1200" baseline="0">
              <a:solidFill>
                <a:schemeClr val="dk1"/>
              </a:solidFill>
              <a:effectLst/>
              <a:latin typeface="Times New Roman" panose="02020603050405020304" pitchFamily="18" charset="0"/>
              <a:ea typeface="+mn-ea"/>
              <a:cs typeface="Times New Roman" panose="02020603050405020304" pitchFamily="18" charset="0"/>
            </a:rPr>
            <a:t>Šiaulių r. </a:t>
          </a:r>
          <a:r>
            <a:rPr lang="lt-LT" sz="1200" baseline="0">
              <a:latin typeface="Times New Roman" panose="02020603050405020304" pitchFamily="18" charset="0"/>
              <a:cs typeface="Times New Roman" panose="02020603050405020304" pitchFamily="18" charset="0"/>
            </a:rPr>
            <a:t>savivaldybės.</a:t>
          </a:r>
        </a:p>
        <a:p>
          <a:r>
            <a:rPr lang="lt-LT" sz="1200" b="1" baseline="0">
              <a:latin typeface="Times New Roman" panose="02020603050405020304" pitchFamily="18" charset="0"/>
              <a:cs typeface="Times New Roman" panose="02020603050405020304" pitchFamily="18" charset="0"/>
            </a:rPr>
            <a:t>Tauragės regioną </a:t>
          </a:r>
          <a:r>
            <a:rPr lang="lt-LT" sz="1200" baseline="0">
              <a:latin typeface="Times New Roman" panose="02020603050405020304" pitchFamily="18" charset="0"/>
              <a:cs typeface="Times New Roman" panose="02020603050405020304" pitchFamily="18" charset="0"/>
            </a:rPr>
            <a:t>sudaro: Jurbarko r., Pagėgių, Šilalės r. ir Tauragės r. savivaldybės.</a:t>
          </a:r>
        </a:p>
        <a:p>
          <a:r>
            <a:rPr lang="lt-LT" sz="1200" b="1" baseline="0">
              <a:latin typeface="Times New Roman" panose="02020603050405020304" pitchFamily="18" charset="0"/>
              <a:cs typeface="Times New Roman" panose="02020603050405020304" pitchFamily="18" charset="0"/>
            </a:rPr>
            <a:t>Telšių regioną </a:t>
          </a:r>
          <a:r>
            <a:rPr lang="lt-LT" sz="1200" baseline="0">
              <a:latin typeface="Times New Roman" panose="02020603050405020304" pitchFamily="18" charset="0"/>
              <a:cs typeface="Times New Roman" panose="02020603050405020304" pitchFamily="18" charset="0"/>
            </a:rPr>
            <a:t>sudaro: Mažeikių r., Plungės r., Rietavo r. ir Telšių r. savivaldybės.</a:t>
          </a:r>
        </a:p>
        <a:p>
          <a:r>
            <a:rPr lang="lt-LT" sz="1200" b="1" baseline="0">
              <a:latin typeface="Times New Roman" panose="02020603050405020304" pitchFamily="18" charset="0"/>
              <a:cs typeface="Times New Roman" panose="02020603050405020304" pitchFamily="18" charset="0"/>
            </a:rPr>
            <a:t>Utenos regioną </a:t>
          </a:r>
          <a:r>
            <a:rPr lang="lt-LT" sz="1200" baseline="0">
              <a:latin typeface="Times New Roman" panose="02020603050405020304" pitchFamily="18" charset="0"/>
              <a:cs typeface="Times New Roman" panose="02020603050405020304" pitchFamily="18" charset="0"/>
            </a:rPr>
            <a:t>sudaro: Anykščių r., Ignalinos r., Molėtų r., Visagino m., Utenos m. ir Zarasų r. savivaldybės.</a:t>
          </a:r>
        </a:p>
        <a:p>
          <a:r>
            <a:rPr lang="lt-LT" sz="1200" b="1" baseline="0">
              <a:latin typeface="Times New Roman" panose="02020603050405020304" pitchFamily="18" charset="0"/>
              <a:cs typeface="Times New Roman" panose="02020603050405020304" pitchFamily="18" charset="0"/>
            </a:rPr>
            <a:t>Vilniaus regioną </a:t>
          </a:r>
          <a:r>
            <a:rPr lang="lt-LT" sz="1200" baseline="0">
              <a:latin typeface="Times New Roman" panose="02020603050405020304" pitchFamily="18" charset="0"/>
              <a:cs typeface="Times New Roman" panose="02020603050405020304" pitchFamily="18" charset="0"/>
            </a:rPr>
            <a:t>sudaro: Elektrėnų, Šalčininkų r., Širvintų r., Švenčionių r., Trakų r., Ukmergės r., Vilniaus m. ir Vilniaus r. savivaldybės.</a:t>
          </a:r>
        </a:p>
        <a:p>
          <a:pPr eaLnBrk="1" fontAlgn="auto" latinLnBrk="0" hangingPunct="1"/>
          <a:endParaRPr lang="en-US" sz="1100" b="1">
            <a:solidFill>
              <a:schemeClr val="dk1"/>
            </a:solidFill>
            <a:effectLst/>
            <a:latin typeface="+mn-lt"/>
            <a:ea typeface="+mn-ea"/>
            <a:cs typeface="+mn-cs"/>
          </a:endParaRPr>
        </a:p>
        <a:p>
          <a:pPr eaLnBrk="1" fontAlgn="auto" latinLnBrk="0" hangingPunct="1"/>
          <a:r>
            <a:rPr lang="lt-LT" sz="1200" b="1">
              <a:solidFill>
                <a:schemeClr val="dk1"/>
              </a:solidFill>
              <a:effectLst/>
              <a:latin typeface="Times New Roman" panose="02020603050405020304" pitchFamily="18" charset="0"/>
              <a:ea typeface="+mn-ea"/>
              <a:cs typeface="Times New Roman" panose="02020603050405020304" pitchFamily="18" charset="0"/>
            </a:rPr>
            <a:t>1 lape </a:t>
          </a:r>
          <a:r>
            <a:rPr lang="lt-LT" sz="1200">
              <a:solidFill>
                <a:schemeClr val="dk1"/>
              </a:solidFill>
              <a:effectLst/>
              <a:latin typeface="Times New Roman" panose="02020603050405020304" pitchFamily="18" charset="0"/>
              <a:ea typeface="+mn-ea"/>
              <a:cs typeface="Times New Roman" panose="02020603050405020304" pitchFamily="18" charset="0"/>
            </a:rPr>
            <a:t>yra pateikta informacija apie Viešųjų komunalinių atliekų paslaugų plėtros užduočių vykdymą;</a:t>
          </a:r>
          <a:endParaRPr lang="lt-LT" sz="1200">
            <a:effectLst/>
            <a:latin typeface="Times New Roman" panose="02020603050405020304" pitchFamily="18" charset="0"/>
            <a:cs typeface="Times New Roman" panose="02020603050405020304" pitchFamily="18" charset="0"/>
          </a:endParaRPr>
        </a:p>
        <a:p>
          <a:r>
            <a:rPr lang="lt-LT" sz="1200" b="1">
              <a:solidFill>
                <a:schemeClr val="dk1"/>
              </a:solidFill>
              <a:effectLst/>
              <a:latin typeface="Times New Roman" panose="02020603050405020304" pitchFamily="18" charset="0"/>
              <a:ea typeface="+mn-ea"/>
              <a:cs typeface="Times New Roman" panose="02020603050405020304" pitchFamily="18" charset="0"/>
            </a:rPr>
            <a:t>2 lape </a:t>
          </a:r>
          <a:r>
            <a:rPr lang="lt-LT" sz="1200">
              <a:solidFill>
                <a:schemeClr val="dk1"/>
              </a:solidFill>
              <a:effectLst/>
              <a:latin typeface="Times New Roman" panose="02020603050405020304" pitchFamily="18" charset="0"/>
              <a:ea typeface="+mn-ea"/>
              <a:cs typeface="Times New Roman" panose="02020603050405020304" pitchFamily="18" charset="0"/>
            </a:rPr>
            <a:t>yra pateikta informacija apie atskirų komunalinių atliekų srautų surinkimo priemones ir kiekius;</a:t>
          </a:r>
          <a:endParaRPr lang="lt-LT" sz="1200">
            <a:effectLst/>
            <a:latin typeface="Times New Roman" panose="02020603050405020304" pitchFamily="18" charset="0"/>
            <a:cs typeface="Times New Roman" panose="02020603050405020304" pitchFamily="18" charset="0"/>
          </a:endParaRPr>
        </a:p>
        <a:p>
          <a:r>
            <a:rPr lang="lt-LT" sz="1200" b="1">
              <a:solidFill>
                <a:schemeClr val="dk1"/>
              </a:solidFill>
              <a:effectLst/>
              <a:latin typeface="Times New Roman" panose="02020603050405020304" pitchFamily="18" charset="0"/>
              <a:ea typeface="+mn-ea"/>
              <a:cs typeface="Times New Roman" panose="02020603050405020304" pitchFamily="18" charset="0"/>
            </a:rPr>
            <a:t>3 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Valstybinio strateginio atliekų tvarkymo plano tikslo, dėl komunalinių atliekų perdirbimo ar kitokio naudojimo, įgyvendinimą</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4 lape </a:t>
          </a:r>
          <a:r>
            <a:rPr lang="lt-LT" sz="1200" b="0" baseline="0">
              <a:solidFill>
                <a:schemeClr val="dk1"/>
              </a:solidFill>
              <a:effectLst/>
              <a:latin typeface="Times New Roman" panose="02020603050405020304" pitchFamily="18" charset="0"/>
              <a:ea typeface="+mn-ea"/>
              <a:cs typeface="Times New Roman" panose="02020603050405020304" pitchFamily="18" charset="0"/>
            </a:rPr>
            <a:t>yra pateikta informacija </a:t>
          </a:r>
          <a:r>
            <a:rPr lang="en-US" sz="1200" b="0" baseline="0">
              <a:solidFill>
                <a:schemeClr val="dk1"/>
              </a:solidFill>
              <a:effectLst/>
              <a:latin typeface="Times New Roman" panose="02020603050405020304" pitchFamily="18" charset="0"/>
              <a:ea typeface="+mn-ea"/>
              <a:cs typeface="Times New Roman" panose="02020603050405020304" pitchFamily="18" charset="0"/>
            </a:rPr>
            <a:t>apie </a:t>
          </a:r>
          <a:r>
            <a:rPr lang="en-US" sz="1200" baseline="0">
              <a:solidFill>
                <a:schemeClr val="dk1"/>
              </a:solidFill>
              <a:effectLst/>
              <a:latin typeface="Times New Roman" panose="02020603050405020304" pitchFamily="18" charset="0"/>
              <a:ea typeface="+mn-ea"/>
              <a:cs typeface="Times New Roman" panose="02020603050405020304" pitchFamily="18" charset="0"/>
            </a:rPr>
            <a:t>be</a:t>
          </a:r>
          <a:r>
            <a:rPr lang="lt-LT" sz="1200" baseline="0">
              <a:solidFill>
                <a:schemeClr val="dk1"/>
              </a:solidFill>
              <a:effectLst/>
              <a:latin typeface="Times New Roman" panose="02020603050405020304" pitchFamily="18" charset="0"/>
              <a:ea typeface="+mn-ea"/>
              <a:cs typeface="Times New Roman" panose="02020603050405020304" pitchFamily="18" charset="0"/>
            </a:rPr>
            <a:t>š</a:t>
          </a:r>
          <a:r>
            <a:rPr lang="en-US" sz="1200" baseline="0">
              <a:solidFill>
                <a:schemeClr val="dk1"/>
              </a:solidFill>
              <a:effectLst/>
              <a:latin typeface="Times New Roman" panose="02020603050405020304" pitchFamily="18" charset="0"/>
              <a:ea typeface="+mn-ea"/>
              <a:cs typeface="Times New Roman" panose="02020603050405020304" pitchFamily="18" charset="0"/>
            </a:rPr>
            <a:t>eimininkes atliekas.</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5 </a:t>
          </a:r>
          <a:r>
            <a:rPr lang="lt-LT" sz="1200" b="1">
              <a:solidFill>
                <a:schemeClr val="dk1"/>
              </a:solidFill>
              <a:effectLst/>
              <a:latin typeface="Times New Roman" panose="02020603050405020304" pitchFamily="18" charset="0"/>
              <a:ea typeface="+mn-ea"/>
              <a:cs typeface="Times New Roman" panose="02020603050405020304" pitchFamily="18" charset="0"/>
            </a:rPr>
            <a:t>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veikiančias didelio gabarito atliekų surinkimo aikšteles ir atliekų priėmimo punktus;</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6 - 7 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konteinerių, skirtų antrinėms žaliavoms surinkti, skaičių;</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8 </a:t>
          </a:r>
          <a:r>
            <a:rPr lang="lt-LT" sz="1200" b="1">
              <a:solidFill>
                <a:schemeClr val="dk1"/>
              </a:solidFill>
              <a:effectLst/>
              <a:latin typeface="Times New Roman" panose="02020603050405020304" pitchFamily="18" charset="0"/>
              <a:ea typeface="+mn-ea"/>
              <a:cs typeface="Times New Roman" panose="02020603050405020304" pitchFamily="18" charset="0"/>
            </a:rPr>
            <a:t>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komunalines atliekas surenkančias įmones;</a:t>
          </a:r>
        </a:p>
        <a:p>
          <a:r>
            <a:rPr lang="lt-LT" sz="1200" b="1" baseline="0">
              <a:solidFill>
                <a:schemeClr val="dk1"/>
              </a:solidFill>
              <a:effectLst/>
              <a:latin typeface="Times New Roman" panose="02020603050405020304" pitchFamily="18" charset="0"/>
              <a:ea typeface="+mn-ea"/>
              <a:cs typeface="Times New Roman" panose="02020603050405020304" pitchFamily="18" charset="0"/>
            </a:rPr>
            <a:t>9 lape </a:t>
          </a:r>
          <a:r>
            <a:rPr lang="lt-LT" sz="1200" b="0" i="0" baseline="0">
              <a:solidFill>
                <a:schemeClr val="dk1"/>
              </a:solidFill>
              <a:effectLst/>
              <a:latin typeface="Times New Roman" panose="02020603050405020304" pitchFamily="18" charset="0"/>
              <a:ea typeface="+mn-ea"/>
              <a:cs typeface="Times New Roman" panose="02020603050405020304" pitchFamily="18" charset="0"/>
            </a:rPr>
            <a:t>yra pateikta informacija apie komunalinių atliekų tvarkymo kainas;</a:t>
          </a:r>
        </a:p>
        <a:p>
          <a:r>
            <a:rPr lang="lt-LT" sz="1200" b="1" baseline="0">
              <a:solidFill>
                <a:schemeClr val="dk1"/>
              </a:solidFill>
              <a:effectLst/>
              <a:latin typeface="Times New Roman" panose="02020603050405020304" pitchFamily="18" charset="0"/>
              <a:ea typeface="+mn-ea"/>
              <a:cs typeface="Times New Roman" panose="02020603050405020304" pitchFamily="18" charset="0"/>
            </a:rPr>
            <a:t>10 lape </a:t>
          </a:r>
          <a:r>
            <a:rPr lang="lt-LT" sz="1200" baseline="0">
              <a:solidFill>
                <a:schemeClr val="dk1"/>
              </a:solidFill>
              <a:effectLst/>
              <a:latin typeface="Times New Roman" panose="02020603050405020304" pitchFamily="18" charset="0"/>
              <a:ea typeface="+mn-ea"/>
              <a:cs typeface="Times New Roman" panose="02020603050405020304" pitchFamily="18" charset="0"/>
            </a:rPr>
            <a:t>yra pateikta informacija apie savivaldybėse esamas papildančias atliekų surinkimo sistemas.</a:t>
          </a:r>
        </a:p>
        <a:p>
          <a:endParaRPr lang="lt-LT"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0"/>
  <sheetViews>
    <sheetView zoomScale="110" zoomScaleNormal="110" workbookViewId="0"/>
  </sheetViews>
  <sheetFormatPr defaultRowHeight="15.75" x14ac:dyDescent="0.25"/>
  <sheetData>
    <row r="30" spans="2:2" x14ac:dyDescent="0.25">
      <c r="B30" s="76" t="s">
        <v>786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7"/>
  <sheetViews>
    <sheetView zoomScaleNormal="100" workbookViewId="0">
      <pane xSplit="1" ySplit="5" topLeftCell="B6" activePane="bottomRight" state="frozen"/>
      <selection pane="topRight" activeCell="B1" sqref="B1"/>
      <selection pane="bottomLeft" activeCell="A6" sqref="A6"/>
      <selection pane="bottomRight" activeCell="A69" sqref="A69"/>
    </sheetView>
  </sheetViews>
  <sheetFormatPr defaultRowHeight="15.75" x14ac:dyDescent="0.25"/>
  <cols>
    <col min="1" max="1" width="24.875" customWidth="1"/>
    <col min="2" max="2" width="21.375" customWidth="1"/>
    <col min="3" max="3" width="22.625" customWidth="1"/>
    <col min="4" max="4" width="27.5" style="366" customWidth="1"/>
    <col min="5" max="5" width="24" customWidth="1"/>
    <col min="6" max="6" width="14.75" customWidth="1"/>
    <col min="7" max="7" width="14.875" customWidth="1"/>
    <col min="8" max="8" width="14.5" customWidth="1"/>
    <col min="9" max="9" width="15.625" customWidth="1"/>
    <col min="10" max="10" width="16.125" customWidth="1"/>
    <col min="11" max="11" width="14.625" customWidth="1"/>
    <col min="12" max="12" width="14.25" customWidth="1"/>
    <col min="13" max="13" width="18.625" customWidth="1"/>
    <col min="14" max="14" width="18" customWidth="1"/>
    <col min="15" max="17" width="15.875" customWidth="1"/>
    <col min="18" max="18" width="15.375" customWidth="1"/>
    <col min="19" max="19" width="15.125" customWidth="1"/>
    <col min="20" max="20" width="13.625" customWidth="1"/>
    <col min="21" max="21" width="12" customWidth="1"/>
    <col min="22" max="22" width="16.75" customWidth="1"/>
    <col min="23" max="23" width="9.875" customWidth="1"/>
    <col min="24" max="24" width="10.125" customWidth="1"/>
  </cols>
  <sheetData>
    <row r="1" spans="1:25" x14ac:dyDescent="0.25">
      <c r="A1" s="876" t="s">
        <v>579</v>
      </c>
      <c r="B1" s="876"/>
      <c r="C1" s="876"/>
      <c r="D1" s="876"/>
      <c r="E1" s="876"/>
      <c r="F1" s="876"/>
      <c r="G1" s="876"/>
      <c r="H1" s="876"/>
      <c r="I1" s="876"/>
      <c r="J1" s="876"/>
      <c r="K1" s="876"/>
      <c r="L1" s="876"/>
      <c r="M1" s="876"/>
      <c r="N1" s="876"/>
      <c r="O1" s="876"/>
      <c r="P1" s="876"/>
      <c r="Q1" s="876"/>
      <c r="R1" s="876"/>
      <c r="S1" s="876"/>
      <c r="T1" s="876"/>
      <c r="U1" s="876"/>
      <c r="V1" s="876"/>
      <c r="W1" s="876"/>
      <c r="X1" s="876"/>
    </row>
    <row r="3" spans="1:25" ht="34.5" customHeight="1" x14ac:dyDescent="0.25">
      <c r="A3" s="122"/>
      <c r="B3" s="883" t="s">
        <v>565</v>
      </c>
      <c r="C3" s="883" t="s">
        <v>793</v>
      </c>
      <c r="D3" s="883" t="s">
        <v>792</v>
      </c>
      <c r="E3" s="883" t="s">
        <v>794</v>
      </c>
      <c r="F3" s="883" t="s">
        <v>566</v>
      </c>
      <c r="G3" s="883"/>
      <c r="H3" s="884" t="s">
        <v>797</v>
      </c>
      <c r="I3" s="884" t="s">
        <v>566</v>
      </c>
      <c r="J3" s="884"/>
      <c r="K3" s="885" t="s">
        <v>567</v>
      </c>
      <c r="L3" s="885"/>
      <c r="M3" s="885"/>
      <c r="N3" s="885"/>
      <c r="O3" s="880" t="s">
        <v>596</v>
      </c>
      <c r="P3" s="881"/>
      <c r="Q3" s="881"/>
      <c r="R3" s="882"/>
      <c r="S3" s="877" t="s">
        <v>572</v>
      </c>
      <c r="T3" s="878"/>
      <c r="U3" s="878"/>
      <c r="V3" s="878"/>
      <c r="W3" s="878"/>
      <c r="X3" s="879"/>
    </row>
    <row r="4" spans="1:25" ht="120.75" customHeight="1" thickBot="1" x14ac:dyDescent="0.3">
      <c r="A4" s="122"/>
      <c r="B4" s="883"/>
      <c r="C4" s="883"/>
      <c r="D4" s="883"/>
      <c r="E4" s="883"/>
      <c r="F4" s="524" t="s">
        <v>795</v>
      </c>
      <c r="G4" s="524" t="s">
        <v>796</v>
      </c>
      <c r="H4" s="884"/>
      <c r="I4" s="525" t="s">
        <v>798</v>
      </c>
      <c r="J4" s="525" t="s">
        <v>799</v>
      </c>
      <c r="K4" s="526" t="s">
        <v>568</v>
      </c>
      <c r="L4" s="526" t="s">
        <v>569</v>
      </c>
      <c r="M4" s="526" t="s">
        <v>570</v>
      </c>
      <c r="N4" s="526" t="s">
        <v>571</v>
      </c>
      <c r="O4" s="526" t="s">
        <v>592</v>
      </c>
      <c r="P4" s="526" t="s">
        <v>593</v>
      </c>
      <c r="Q4" s="526" t="s">
        <v>594</v>
      </c>
      <c r="R4" s="526" t="s">
        <v>595</v>
      </c>
      <c r="S4" s="526" t="s">
        <v>573</v>
      </c>
      <c r="T4" s="524" t="s">
        <v>574</v>
      </c>
      <c r="U4" s="524" t="s">
        <v>575</v>
      </c>
      <c r="V4" s="524" t="s">
        <v>576</v>
      </c>
      <c r="W4" s="524" t="s">
        <v>577</v>
      </c>
      <c r="X4" s="363" t="s">
        <v>578</v>
      </c>
    </row>
    <row r="5" spans="1:25" ht="31.5" customHeight="1" x14ac:dyDescent="0.25">
      <c r="A5" s="870" t="s">
        <v>1068</v>
      </c>
      <c r="B5" s="871"/>
      <c r="C5" s="871"/>
      <c r="D5" s="871"/>
      <c r="E5" s="871"/>
      <c r="F5" s="871"/>
      <c r="G5" s="871"/>
      <c r="H5" s="871"/>
      <c r="I5" s="871"/>
      <c r="J5" s="871"/>
      <c r="K5" s="871"/>
      <c r="L5" s="871"/>
      <c r="M5" s="871"/>
      <c r="N5" s="871"/>
      <c r="O5" s="871"/>
      <c r="P5" s="871"/>
      <c r="Q5" s="871"/>
      <c r="R5" s="871"/>
      <c r="S5" s="871"/>
      <c r="T5" s="871"/>
      <c r="U5" s="871"/>
      <c r="V5" s="871"/>
      <c r="W5" s="871"/>
      <c r="X5" s="872"/>
    </row>
    <row r="6" spans="1:25" s="364" customFormat="1" ht="45.75" customHeight="1" x14ac:dyDescent="0.25">
      <c r="A6" s="522" t="s">
        <v>15</v>
      </c>
      <c r="B6" s="523" t="s">
        <v>585</v>
      </c>
      <c r="C6" s="523">
        <v>73.540000000000006</v>
      </c>
      <c r="D6" s="373" t="s">
        <v>800</v>
      </c>
      <c r="E6" s="523" t="s">
        <v>35</v>
      </c>
      <c r="F6" s="523" t="s">
        <v>35</v>
      </c>
      <c r="G6" s="523" t="s">
        <v>35</v>
      </c>
      <c r="H6" s="523" t="s">
        <v>35</v>
      </c>
      <c r="I6" s="523" t="s">
        <v>35</v>
      </c>
      <c r="J6" s="523" t="s">
        <v>35</v>
      </c>
      <c r="K6" s="523" t="s">
        <v>35</v>
      </c>
      <c r="L6" s="523" t="s">
        <v>35</v>
      </c>
      <c r="M6" s="523" t="s">
        <v>35</v>
      </c>
      <c r="N6" s="523" t="s">
        <v>35</v>
      </c>
      <c r="O6" s="889" t="s">
        <v>35</v>
      </c>
      <c r="P6" s="890"/>
      <c r="Q6" s="890"/>
      <c r="R6" s="891"/>
      <c r="S6" s="523">
        <v>21</v>
      </c>
      <c r="T6" s="523">
        <v>23</v>
      </c>
      <c r="U6" s="523">
        <v>8</v>
      </c>
      <c r="V6" s="523">
        <v>18</v>
      </c>
      <c r="W6" s="523">
        <v>19</v>
      </c>
      <c r="X6" s="369">
        <v>11</v>
      </c>
    </row>
    <row r="7" spans="1:25" s="364" customFormat="1" ht="30" customHeight="1" x14ac:dyDescent="0.25">
      <c r="A7" s="484" t="s">
        <v>16</v>
      </c>
      <c r="B7" s="523" t="s">
        <v>585</v>
      </c>
      <c r="C7" s="368">
        <v>94.05</v>
      </c>
      <c r="D7" s="368">
        <v>53.02</v>
      </c>
      <c r="E7" s="523" t="s">
        <v>35</v>
      </c>
      <c r="F7" s="523" t="s">
        <v>35</v>
      </c>
      <c r="G7" s="523" t="s">
        <v>35</v>
      </c>
      <c r="H7" s="523" t="s">
        <v>35</v>
      </c>
      <c r="I7" s="523" t="s">
        <v>35</v>
      </c>
      <c r="J7" s="523" t="s">
        <v>35</v>
      </c>
      <c r="K7" s="523" t="s">
        <v>35</v>
      </c>
      <c r="L7" s="523" t="s">
        <v>35</v>
      </c>
      <c r="M7" s="523" t="s">
        <v>35</v>
      </c>
      <c r="N7" s="523" t="s">
        <v>35</v>
      </c>
      <c r="O7" s="523"/>
      <c r="P7" s="523">
        <v>1</v>
      </c>
      <c r="Q7" s="523"/>
      <c r="R7" s="523"/>
      <c r="S7" s="523" t="s">
        <v>35</v>
      </c>
      <c r="T7" s="523" t="s">
        <v>35</v>
      </c>
      <c r="U7" s="523" t="s">
        <v>35</v>
      </c>
      <c r="V7" s="523" t="s">
        <v>35</v>
      </c>
      <c r="W7" s="523" t="s">
        <v>35</v>
      </c>
      <c r="X7" s="369" t="s">
        <v>35</v>
      </c>
      <c r="Y7" s="281" t="s">
        <v>1062</v>
      </c>
    </row>
    <row r="8" spans="1:25" s="364" customFormat="1" ht="50.25" customHeight="1" x14ac:dyDescent="0.25">
      <c r="A8" s="522" t="s">
        <v>18</v>
      </c>
      <c r="B8" s="523" t="s">
        <v>585</v>
      </c>
      <c r="C8" s="368">
        <v>43.02</v>
      </c>
      <c r="D8" s="368">
        <v>55.58</v>
      </c>
      <c r="E8" s="523">
        <v>4.92</v>
      </c>
      <c r="F8" s="523" t="s">
        <v>35</v>
      </c>
      <c r="G8" s="523" t="s">
        <v>35</v>
      </c>
      <c r="H8" s="523" t="s">
        <v>35</v>
      </c>
      <c r="I8" s="523" t="s">
        <v>35</v>
      </c>
      <c r="J8" s="523" t="s">
        <v>35</v>
      </c>
      <c r="K8" s="523">
        <v>0.45</v>
      </c>
      <c r="L8" s="523">
        <v>0.12</v>
      </c>
      <c r="M8" s="523">
        <v>0.14000000000000001</v>
      </c>
      <c r="N8" s="523">
        <v>0.11</v>
      </c>
      <c r="O8" s="523"/>
      <c r="P8" s="523"/>
      <c r="Q8" s="523">
        <v>1</v>
      </c>
      <c r="R8" s="523"/>
      <c r="S8" s="523">
        <v>41</v>
      </c>
      <c r="T8" s="523">
        <v>17</v>
      </c>
      <c r="U8" s="523">
        <v>7</v>
      </c>
      <c r="V8" s="523">
        <v>13</v>
      </c>
      <c r="W8" s="523">
        <v>14</v>
      </c>
      <c r="X8" s="369">
        <v>8</v>
      </c>
    </row>
    <row r="9" spans="1:25" ht="45.75" customHeight="1" x14ac:dyDescent="0.25">
      <c r="A9" s="522" t="s">
        <v>19</v>
      </c>
      <c r="B9" s="523" t="s">
        <v>585</v>
      </c>
      <c r="C9" s="374" t="s">
        <v>829</v>
      </c>
      <c r="D9" s="491">
        <v>31.56</v>
      </c>
      <c r="E9" s="46">
        <v>52.15</v>
      </c>
      <c r="F9" s="46">
        <v>41.72</v>
      </c>
      <c r="G9" s="46">
        <v>54.39</v>
      </c>
      <c r="H9" s="370">
        <v>23.94</v>
      </c>
      <c r="I9" s="370">
        <v>16.760000000000002</v>
      </c>
      <c r="J9" s="370">
        <v>25.51</v>
      </c>
      <c r="K9" s="370">
        <v>0.85</v>
      </c>
      <c r="L9" s="370">
        <v>0.11</v>
      </c>
      <c r="M9" s="370">
        <v>0.09</v>
      </c>
      <c r="N9" s="370">
        <v>0.12</v>
      </c>
      <c r="O9" s="598"/>
      <c r="P9" s="523">
        <v>1</v>
      </c>
      <c r="Q9" s="598"/>
      <c r="R9" s="598"/>
      <c r="S9" s="523">
        <v>70</v>
      </c>
      <c r="T9" s="523">
        <v>3</v>
      </c>
      <c r="U9" s="523">
        <v>9</v>
      </c>
      <c r="V9" s="523">
        <v>7</v>
      </c>
      <c r="W9" s="523">
        <v>7</v>
      </c>
      <c r="X9" s="369">
        <v>4</v>
      </c>
    </row>
    <row r="10" spans="1:25" ht="54" customHeight="1" thickBot="1" x14ac:dyDescent="0.3">
      <c r="A10" s="485" t="s">
        <v>365</v>
      </c>
      <c r="B10" s="371" t="s">
        <v>585</v>
      </c>
      <c r="C10" s="374" t="s">
        <v>828</v>
      </c>
      <c r="D10" s="491">
        <v>47.28</v>
      </c>
      <c r="E10" s="371" t="s">
        <v>35</v>
      </c>
      <c r="F10" s="371" t="s">
        <v>35</v>
      </c>
      <c r="G10" s="371" t="s">
        <v>35</v>
      </c>
      <c r="H10" s="371" t="s">
        <v>35</v>
      </c>
      <c r="I10" s="371" t="s">
        <v>35</v>
      </c>
      <c r="J10" s="371" t="s">
        <v>35</v>
      </c>
      <c r="K10" s="371" t="s">
        <v>35</v>
      </c>
      <c r="L10" s="371" t="s">
        <v>35</v>
      </c>
      <c r="M10" s="371" t="s">
        <v>35</v>
      </c>
      <c r="N10" s="371" t="s">
        <v>35</v>
      </c>
      <c r="O10" s="886" t="s">
        <v>35</v>
      </c>
      <c r="P10" s="887"/>
      <c r="Q10" s="887"/>
      <c r="R10" s="888"/>
      <c r="S10" s="371">
        <v>49</v>
      </c>
      <c r="T10" s="371">
        <v>15</v>
      </c>
      <c r="U10" s="371">
        <v>6</v>
      </c>
      <c r="V10" s="371">
        <v>11</v>
      </c>
      <c r="W10" s="371">
        <v>12</v>
      </c>
      <c r="X10" s="372">
        <v>7</v>
      </c>
    </row>
    <row r="11" spans="1:25" ht="29.25" customHeight="1" x14ac:dyDescent="0.25">
      <c r="A11" s="870" t="s">
        <v>1069</v>
      </c>
      <c r="B11" s="871"/>
      <c r="C11" s="871"/>
      <c r="D11" s="871"/>
      <c r="E11" s="871"/>
      <c r="F11" s="871"/>
      <c r="G11" s="871"/>
      <c r="H11" s="871"/>
      <c r="I11" s="871"/>
      <c r="J11" s="871"/>
      <c r="K11" s="871"/>
      <c r="L11" s="871"/>
      <c r="M11" s="871"/>
      <c r="N11" s="871"/>
      <c r="O11" s="871"/>
      <c r="P11" s="871"/>
      <c r="Q11" s="871"/>
      <c r="R11" s="871"/>
      <c r="S11" s="871"/>
      <c r="T11" s="871"/>
      <c r="U11" s="871"/>
      <c r="V11" s="871"/>
      <c r="W11" s="871"/>
      <c r="X11" s="872"/>
    </row>
    <row r="12" spans="1:25" ht="31.5" customHeight="1" x14ac:dyDescent="0.25">
      <c r="A12" s="522" t="s">
        <v>85</v>
      </c>
      <c r="B12" s="523" t="s">
        <v>585</v>
      </c>
      <c r="C12" s="523">
        <v>41.45</v>
      </c>
      <c r="D12" s="523">
        <v>47.46</v>
      </c>
      <c r="E12" s="523" t="s">
        <v>35</v>
      </c>
      <c r="F12" s="523">
        <v>2.5</v>
      </c>
      <c r="G12" s="523">
        <v>3.04</v>
      </c>
      <c r="H12" s="523" t="s">
        <v>35</v>
      </c>
      <c r="I12" s="523" t="s">
        <v>35</v>
      </c>
      <c r="J12" s="523" t="s">
        <v>35</v>
      </c>
      <c r="K12" s="523" t="s">
        <v>35</v>
      </c>
      <c r="L12" s="523" t="s">
        <v>35</v>
      </c>
      <c r="M12" s="523" t="s">
        <v>35</v>
      </c>
      <c r="N12" s="523" t="s">
        <v>35</v>
      </c>
      <c r="O12" s="523"/>
      <c r="P12" s="523">
        <v>1</v>
      </c>
      <c r="Q12" s="523">
        <v>1</v>
      </c>
      <c r="R12" s="523"/>
      <c r="S12" s="523">
        <v>49</v>
      </c>
      <c r="T12" s="523">
        <v>15</v>
      </c>
      <c r="U12" s="523">
        <v>6</v>
      </c>
      <c r="V12" s="523">
        <v>11</v>
      </c>
      <c r="W12" s="523">
        <v>12</v>
      </c>
      <c r="X12" s="369">
        <v>7</v>
      </c>
    </row>
    <row r="13" spans="1:25" ht="36.75" customHeight="1" x14ac:dyDescent="0.25">
      <c r="A13" s="507" t="s">
        <v>22</v>
      </c>
      <c r="B13" s="523" t="s">
        <v>622</v>
      </c>
      <c r="C13" s="368" t="s">
        <v>836</v>
      </c>
      <c r="D13" s="368" t="s">
        <v>837</v>
      </c>
      <c r="E13" s="523">
        <v>8.6</v>
      </c>
      <c r="F13" s="523">
        <v>8.69</v>
      </c>
      <c r="G13" s="523">
        <v>8.35</v>
      </c>
      <c r="H13" s="523">
        <v>4.46</v>
      </c>
      <c r="I13" s="523">
        <v>4.4800000000000004</v>
      </c>
      <c r="J13" s="523">
        <v>4.3899999999999997</v>
      </c>
      <c r="K13" s="523" t="s">
        <v>35</v>
      </c>
      <c r="L13" s="508" t="s">
        <v>35</v>
      </c>
      <c r="M13" s="523" t="s">
        <v>35</v>
      </c>
      <c r="N13" s="523" t="s">
        <v>35</v>
      </c>
      <c r="O13" s="523">
        <v>1</v>
      </c>
      <c r="P13" s="523">
        <v>1</v>
      </c>
      <c r="Q13" s="523"/>
      <c r="R13" s="523">
        <v>1</v>
      </c>
      <c r="S13" s="523">
        <v>87</v>
      </c>
      <c r="T13" s="523">
        <v>3.97</v>
      </c>
      <c r="U13" s="523">
        <v>5.88</v>
      </c>
      <c r="V13" s="523"/>
      <c r="W13" s="523">
        <v>3.15</v>
      </c>
      <c r="X13" s="369"/>
    </row>
    <row r="14" spans="1:25" ht="40.5" customHeight="1" x14ac:dyDescent="0.25">
      <c r="A14" s="507" t="s">
        <v>24</v>
      </c>
      <c r="B14" s="523" t="s">
        <v>622</v>
      </c>
      <c r="C14" s="523">
        <v>57</v>
      </c>
      <c r="D14" s="523">
        <v>14.22</v>
      </c>
      <c r="E14" s="523">
        <v>10.48</v>
      </c>
      <c r="F14" s="523">
        <v>11.18</v>
      </c>
      <c r="G14" s="523">
        <v>9.7759999999999998</v>
      </c>
      <c r="H14" s="523">
        <v>4.03</v>
      </c>
      <c r="I14" s="523">
        <v>3.76</v>
      </c>
      <c r="J14" s="523">
        <v>4.3</v>
      </c>
      <c r="K14" s="523">
        <v>0.33</v>
      </c>
      <c r="L14" s="523">
        <v>0.15</v>
      </c>
      <c r="M14" s="523">
        <v>0.15</v>
      </c>
      <c r="N14" s="523">
        <v>0.15</v>
      </c>
      <c r="O14" s="523">
        <v>1</v>
      </c>
      <c r="P14" s="523"/>
      <c r="Q14" s="523"/>
      <c r="R14" s="368" t="s">
        <v>625</v>
      </c>
      <c r="S14" s="523">
        <v>49</v>
      </c>
      <c r="T14" s="523"/>
      <c r="U14" s="523">
        <v>25</v>
      </c>
      <c r="V14" s="523"/>
      <c r="W14" s="523">
        <v>26</v>
      </c>
      <c r="X14" s="369"/>
    </row>
    <row r="15" spans="1:25" ht="21.75" customHeight="1" x14ac:dyDescent="0.25">
      <c r="A15" s="507" t="s">
        <v>25</v>
      </c>
      <c r="B15" s="523" t="s">
        <v>622</v>
      </c>
      <c r="C15" s="523">
        <v>61.92</v>
      </c>
      <c r="D15" s="523">
        <v>49.1</v>
      </c>
      <c r="E15" s="523">
        <v>3.5</v>
      </c>
      <c r="F15" s="523">
        <v>2.89</v>
      </c>
      <c r="G15" s="523">
        <v>4.3499999999999996</v>
      </c>
      <c r="H15" s="523">
        <v>1.45</v>
      </c>
      <c r="I15" s="523">
        <v>1.52</v>
      </c>
      <c r="J15" s="523">
        <v>1.25</v>
      </c>
      <c r="K15" s="523">
        <v>0.437</v>
      </c>
      <c r="L15" s="523">
        <v>0.13200000000000001</v>
      </c>
      <c r="M15" s="523">
        <v>0.13200000000000001</v>
      </c>
      <c r="N15" s="523">
        <v>0.13200000000000001</v>
      </c>
      <c r="O15" s="523"/>
      <c r="P15" s="523">
        <v>1</v>
      </c>
      <c r="Q15" s="523"/>
      <c r="R15" s="523">
        <v>1</v>
      </c>
      <c r="S15" s="523">
        <v>58.2</v>
      </c>
      <c r="T15" s="523"/>
      <c r="U15" s="523">
        <v>29.5</v>
      </c>
      <c r="V15" s="523">
        <v>1</v>
      </c>
      <c r="W15" s="523">
        <v>11.3</v>
      </c>
      <c r="X15" s="369"/>
    </row>
    <row r="16" spans="1:25" ht="36" customHeight="1" x14ac:dyDescent="0.25">
      <c r="A16" s="572" t="s">
        <v>26</v>
      </c>
      <c r="B16" s="523" t="s">
        <v>622</v>
      </c>
      <c r="C16" s="42" t="s">
        <v>853</v>
      </c>
      <c r="D16" s="42" t="s">
        <v>837</v>
      </c>
      <c r="E16" s="45">
        <v>3.35</v>
      </c>
      <c r="F16" s="45">
        <v>4.1900000000000004</v>
      </c>
      <c r="G16" s="45">
        <v>2.5</v>
      </c>
      <c r="H16" s="376">
        <v>1.1399999999999999</v>
      </c>
      <c r="I16" s="376">
        <v>1.42</v>
      </c>
      <c r="J16" s="376">
        <v>0.85</v>
      </c>
      <c r="K16" s="376">
        <v>0.43</v>
      </c>
      <c r="L16" s="376">
        <v>0.16</v>
      </c>
      <c r="M16" s="376"/>
      <c r="N16" s="376"/>
      <c r="O16" s="378">
        <v>1</v>
      </c>
      <c r="P16" s="599"/>
      <c r="Q16" s="599"/>
      <c r="R16" s="599"/>
      <c r="S16" s="523">
        <v>79</v>
      </c>
      <c r="T16" s="523"/>
      <c r="U16" s="523">
        <v>21</v>
      </c>
      <c r="V16" s="523"/>
      <c r="W16" s="523"/>
      <c r="X16" s="369"/>
    </row>
    <row r="17" spans="1:24" ht="22.5" customHeight="1" x14ac:dyDescent="0.25">
      <c r="A17" s="507" t="s">
        <v>27</v>
      </c>
      <c r="B17" s="523" t="s">
        <v>585</v>
      </c>
      <c r="C17" s="523">
        <v>37.82</v>
      </c>
      <c r="D17" s="523">
        <v>17.21</v>
      </c>
      <c r="E17" s="523">
        <v>2.39</v>
      </c>
      <c r="F17" s="523" t="s">
        <v>857</v>
      </c>
      <c r="G17" s="523" t="s">
        <v>857</v>
      </c>
      <c r="H17" s="523">
        <v>1</v>
      </c>
      <c r="I17" s="523" t="s">
        <v>858</v>
      </c>
      <c r="J17" s="523" t="s">
        <v>858</v>
      </c>
      <c r="K17" s="365" t="s">
        <v>35</v>
      </c>
      <c r="L17" s="365" t="s">
        <v>35</v>
      </c>
      <c r="M17" s="365" t="s">
        <v>35</v>
      </c>
      <c r="N17" s="365" t="s">
        <v>35</v>
      </c>
      <c r="O17" s="523">
        <v>1</v>
      </c>
      <c r="P17" s="523">
        <v>1</v>
      </c>
      <c r="Q17" s="523">
        <v>1</v>
      </c>
      <c r="R17" s="523"/>
      <c r="S17" s="523">
        <v>48.54</v>
      </c>
      <c r="T17" s="523"/>
      <c r="U17" s="523">
        <v>31.26</v>
      </c>
      <c r="V17" s="523">
        <v>12.57</v>
      </c>
      <c r="W17" s="523">
        <v>7.63</v>
      </c>
      <c r="X17" s="369"/>
    </row>
    <row r="18" spans="1:24" ht="22.5" customHeight="1" x14ac:dyDescent="0.25">
      <c r="A18" s="579" t="s">
        <v>20</v>
      </c>
      <c r="B18" s="523" t="s">
        <v>585</v>
      </c>
      <c r="C18" s="210" t="s">
        <v>35</v>
      </c>
      <c r="D18" s="210">
        <v>49.38</v>
      </c>
      <c r="E18" s="210" t="s">
        <v>35</v>
      </c>
      <c r="F18" s="210" t="s">
        <v>35</v>
      </c>
      <c r="G18" s="365" t="s">
        <v>35</v>
      </c>
      <c r="H18" s="365" t="s">
        <v>35</v>
      </c>
      <c r="I18" s="365" t="s">
        <v>35</v>
      </c>
      <c r="J18" s="365" t="s">
        <v>35</v>
      </c>
      <c r="K18" s="365" t="s">
        <v>35</v>
      </c>
      <c r="L18" s="365" t="s">
        <v>35</v>
      </c>
      <c r="M18" s="365" t="s">
        <v>35</v>
      </c>
      <c r="N18" s="365" t="s">
        <v>35</v>
      </c>
      <c r="O18" s="892" t="s">
        <v>35</v>
      </c>
      <c r="P18" s="893"/>
      <c r="Q18" s="893"/>
      <c r="R18" s="894"/>
      <c r="S18" s="523">
        <v>64.900000000000006</v>
      </c>
      <c r="T18" s="523">
        <v>4.5</v>
      </c>
      <c r="U18" s="523">
        <v>6.9</v>
      </c>
      <c r="V18" s="523">
        <v>8.1999999999999993</v>
      </c>
      <c r="W18" s="523">
        <v>10.8</v>
      </c>
      <c r="X18" s="369">
        <v>4.7</v>
      </c>
    </row>
    <row r="19" spans="1:24" ht="25.5" customHeight="1" thickBot="1" x14ac:dyDescent="0.3">
      <c r="A19" s="587" t="s">
        <v>28</v>
      </c>
      <c r="B19" s="371" t="s">
        <v>585</v>
      </c>
      <c r="C19" s="380">
        <v>33.6</v>
      </c>
      <c r="D19" s="380">
        <v>31.28</v>
      </c>
      <c r="E19" s="380">
        <v>3.32</v>
      </c>
      <c r="F19" s="380">
        <v>3.32</v>
      </c>
      <c r="G19" s="380">
        <v>3.32</v>
      </c>
      <c r="H19" s="380">
        <v>1.33</v>
      </c>
      <c r="I19" s="380">
        <v>1.33</v>
      </c>
      <c r="J19" s="380">
        <v>1.33</v>
      </c>
      <c r="K19" s="367" t="s">
        <v>35</v>
      </c>
      <c r="L19" s="367" t="s">
        <v>35</v>
      </c>
      <c r="M19" s="367" t="s">
        <v>35</v>
      </c>
      <c r="N19" s="367" t="s">
        <v>35</v>
      </c>
      <c r="O19" s="523">
        <v>1</v>
      </c>
      <c r="P19" s="367"/>
      <c r="Q19" s="458"/>
      <c r="R19" s="458"/>
      <c r="S19" s="523">
        <v>51</v>
      </c>
      <c r="T19" s="523"/>
      <c r="U19" s="523">
        <v>46</v>
      </c>
      <c r="V19" s="523"/>
      <c r="W19" s="523">
        <v>3</v>
      </c>
      <c r="X19" s="369"/>
    </row>
    <row r="20" spans="1:24" ht="30" customHeight="1" x14ac:dyDescent="0.25">
      <c r="A20" s="873" t="s">
        <v>1073</v>
      </c>
      <c r="B20" s="874"/>
      <c r="C20" s="874"/>
      <c r="D20" s="874"/>
      <c r="E20" s="874"/>
      <c r="F20" s="874"/>
      <c r="G20" s="874"/>
      <c r="H20" s="874"/>
      <c r="I20" s="874"/>
      <c r="J20" s="874"/>
      <c r="K20" s="874"/>
      <c r="L20" s="874"/>
      <c r="M20" s="874"/>
      <c r="N20" s="874"/>
      <c r="O20" s="874"/>
      <c r="P20" s="874"/>
      <c r="Q20" s="874"/>
      <c r="R20" s="874"/>
      <c r="S20" s="874"/>
      <c r="T20" s="874"/>
      <c r="U20" s="874"/>
      <c r="V20" s="874"/>
      <c r="W20" s="874"/>
      <c r="X20" s="875"/>
    </row>
    <row r="21" spans="1:24" ht="19.5" customHeight="1" x14ac:dyDescent="0.25">
      <c r="A21" s="518" t="s">
        <v>29</v>
      </c>
      <c r="B21" s="523" t="s">
        <v>585</v>
      </c>
      <c r="C21" s="379">
        <v>68.64</v>
      </c>
      <c r="D21" s="379">
        <v>6.36</v>
      </c>
      <c r="E21" s="377">
        <v>3.68</v>
      </c>
      <c r="F21" s="377">
        <v>3.55</v>
      </c>
      <c r="G21" s="377">
        <v>6.47</v>
      </c>
      <c r="H21" s="377">
        <v>1.6</v>
      </c>
      <c r="I21" s="523" t="s">
        <v>35</v>
      </c>
      <c r="J21" s="523" t="s">
        <v>35</v>
      </c>
      <c r="K21" s="523">
        <v>1.23</v>
      </c>
      <c r="L21" s="523">
        <v>0.3</v>
      </c>
      <c r="M21" s="523">
        <v>0.3</v>
      </c>
      <c r="N21" s="523" t="s">
        <v>651</v>
      </c>
      <c r="O21" s="523"/>
      <c r="P21" s="523">
        <v>1</v>
      </c>
      <c r="Q21" s="523">
        <v>1</v>
      </c>
      <c r="R21" s="523">
        <v>1</v>
      </c>
      <c r="S21" s="523">
        <v>44.33</v>
      </c>
      <c r="T21" s="523">
        <v>22.85</v>
      </c>
      <c r="U21" s="523">
        <v>8.48</v>
      </c>
      <c r="V21" s="523">
        <v>3.78</v>
      </c>
      <c r="W21" s="523">
        <v>18.37</v>
      </c>
      <c r="X21" s="369">
        <v>2.19</v>
      </c>
    </row>
    <row r="22" spans="1:24" ht="19.5" customHeight="1" x14ac:dyDescent="0.25">
      <c r="A22" s="464" t="s">
        <v>30</v>
      </c>
      <c r="B22" s="523" t="s">
        <v>585</v>
      </c>
      <c r="C22" s="523">
        <v>79</v>
      </c>
      <c r="D22" s="523">
        <v>39.21</v>
      </c>
      <c r="E22" s="523" t="s">
        <v>35</v>
      </c>
      <c r="F22" s="523" t="s">
        <v>864</v>
      </c>
      <c r="G22" s="523" t="s">
        <v>865</v>
      </c>
      <c r="H22" s="523" t="s">
        <v>35</v>
      </c>
      <c r="I22" s="523" t="s">
        <v>35</v>
      </c>
      <c r="J22" s="523" t="s">
        <v>35</v>
      </c>
      <c r="K22" s="523">
        <v>0.58799999999999997</v>
      </c>
      <c r="L22" s="523">
        <v>0.16600000000000001</v>
      </c>
      <c r="M22" s="523">
        <v>0.154</v>
      </c>
      <c r="N22" s="523">
        <v>0.182</v>
      </c>
      <c r="O22" s="523"/>
      <c r="P22" s="523">
        <v>1</v>
      </c>
      <c r="Q22" s="523">
        <v>1</v>
      </c>
      <c r="R22" s="523">
        <v>1</v>
      </c>
      <c r="S22" s="523">
        <v>38.72</v>
      </c>
      <c r="T22" s="523"/>
      <c r="U22" s="523">
        <v>22.13</v>
      </c>
      <c r="V22" s="523">
        <v>0.44</v>
      </c>
      <c r="W22" s="523">
        <v>10.64</v>
      </c>
      <c r="X22" s="369">
        <v>28.07</v>
      </c>
    </row>
    <row r="23" spans="1:24" ht="19.5" customHeight="1" x14ac:dyDescent="0.25">
      <c r="A23" s="464" t="s">
        <v>31</v>
      </c>
      <c r="B23" s="523" t="s">
        <v>585</v>
      </c>
      <c r="C23" s="523">
        <v>42.42</v>
      </c>
      <c r="D23" s="523">
        <v>35.54</v>
      </c>
      <c r="E23" s="895" t="s">
        <v>35</v>
      </c>
      <c r="F23" s="895"/>
      <c r="G23" s="895"/>
      <c r="H23" s="523">
        <v>2.4169999999999998</v>
      </c>
      <c r="I23" s="523">
        <v>2.4169999999999998</v>
      </c>
      <c r="J23" s="523">
        <v>2.4169999999999998</v>
      </c>
      <c r="K23" s="523">
        <v>0.44</v>
      </c>
      <c r="L23" s="523">
        <v>0.14000000000000001</v>
      </c>
      <c r="M23" s="523">
        <v>0.14000000000000001</v>
      </c>
      <c r="N23" s="523">
        <v>0.14000000000000001</v>
      </c>
      <c r="O23" s="523">
        <v>1</v>
      </c>
      <c r="P23" s="523">
        <v>1</v>
      </c>
      <c r="Q23" s="523"/>
      <c r="R23" s="523"/>
      <c r="S23" s="378">
        <v>51.78</v>
      </c>
      <c r="T23" s="378"/>
      <c r="U23" s="378">
        <v>43.38</v>
      </c>
      <c r="V23" s="378"/>
      <c r="W23" s="378">
        <v>4.84</v>
      </c>
      <c r="X23" s="382"/>
    </row>
    <row r="24" spans="1:24" ht="19.5" customHeight="1" x14ac:dyDescent="0.25">
      <c r="A24" s="464" t="s">
        <v>32</v>
      </c>
      <c r="B24" s="523" t="s">
        <v>585</v>
      </c>
      <c r="C24" s="523">
        <v>101.93</v>
      </c>
      <c r="D24" s="523">
        <v>31.3</v>
      </c>
      <c r="E24" s="523">
        <v>9.41</v>
      </c>
      <c r="F24" s="523">
        <v>7.06</v>
      </c>
      <c r="G24" s="523">
        <v>11.76</v>
      </c>
      <c r="H24" s="523" t="s">
        <v>873</v>
      </c>
      <c r="I24" s="523" t="s">
        <v>35</v>
      </c>
      <c r="J24" s="523" t="s">
        <v>35</v>
      </c>
      <c r="K24" s="523" t="s">
        <v>35</v>
      </c>
      <c r="L24" s="365" t="s">
        <v>35</v>
      </c>
      <c r="M24" s="365" t="s">
        <v>35</v>
      </c>
      <c r="N24" s="375" t="s">
        <v>35</v>
      </c>
      <c r="O24" s="599"/>
      <c r="P24" s="375">
        <v>1</v>
      </c>
      <c r="Q24" s="375">
        <v>1</v>
      </c>
      <c r="R24" s="599"/>
      <c r="S24" s="45">
        <v>45.32</v>
      </c>
      <c r="T24" s="45"/>
      <c r="U24" s="45">
        <v>30.71</v>
      </c>
      <c r="V24" s="45">
        <v>15.18</v>
      </c>
      <c r="W24" s="600">
        <v>8.7899999999999991</v>
      </c>
      <c r="X24" s="601"/>
    </row>
    <row r="25" spans="1:24" ht="19.5" customHeight="1" x14ac:dyDescent="0.25">
      <c r="A25" s="464" t="s">
        <v>34</v>
      </c>
      <c r="B25" s="523" t="s">
        <v>585</v>
      </c>
      <c r="C25" s="523">
        <v>64.64</v>
      </c>
      <c r="D25" s="523">
        <v>30.07</v>
      </c>
      <c r="E25" s="523" t="s">
        <v>35</v>
      </c>
      <c r="F25" s="523">
        <v>3.83</v>
      </c>
      <c r="G25" s="523">
        <v>4.33</v>
      </c>
      <c r="H25" s="523" t="s">
        <v>35</v>
      </c>
      <c r="I25" s="523" t="s">
        <v>35</v>
      </c>
      <c r="J25" s="523" t="s">
        <v>35</v>
      </c>
      <c r="K25" s="523" t="s">
        <v>35</v>
      </c>
      <c r="L25" s="523" t="s">
        <v>35</v>
      </c>
      <c r="M25" s="523" t="s">
        <v>35</v>
      </c>
      <c r="N25" s="523" t="s">
        <v>35</v>
      </c>
      <c r="O25" s="599"/>
      <c r="P25" s="375">
        <v>1</v>
      </c>
      <c r="Q25" s="375">
        <v>1</v>
      </c>
      <c r="R25" s="599"/>
      <c r="S25" s="45">
        <v>53.5</v>
      </c>
      <c r="T25" s="45"/>
      <c r="U25" s="45">
        <v>46.5</v>
      </c>
      <c r="V25" s="45"/>
      <c r="W25" s="45"/>
      <c r="X25" s="601"/>
    </row>
    <row r="26" spans="1:24" ht="19.5" customHeight="1" x14ac:dyDescent="0.25">
      <c r="A26" s="464" t="s">
        <v>36</v>
      </c>
      <c r="B26" s="523" t="s">
        <v>585</v>
      </c>
      <c r="C26" s="46">
        <v>59.83</v>
      </c>
      <c r="D26" s="46">
        <v>35.950000000000003</v>
      </c>
      <c r="E26" s="46">
        <v>1.98</v>
      </c>
      <c r="F26" s="46">
        <v>1.98</v>
      </c>
      <c r="G26" s="46">
        <v>1.98</v>
      </c>
      <c r="H26" s="508" t="s">
        <v>953</v>
      </c>
      <c r="I26" s="508" t="s">
        <v>953</v>
      </c>
      <c r="J26" s="508" t="s">
        <v>953</v>
      </c>
      <c r="K26" s="523" t="s">
        <v>35</v>
      </c>
      <c r="L26" s="523" t="s">
        <v>35</v>
      </c>
      <c r="M26" s="523" t="s">
        <v>35</v>
      </c>
      <c r="N26" s="523" t="s">
        <v>35</v>
      </c>
      <c r="O26" s="523">
        <v>1</v>
      </c>
      <c r="P26" s="523"/>
      <c r="Q26" s="375">
        <v>1</v>
      </c>
      <c r="R26" s="523"/>
      <c r="S26" s="46">
        <v>34</v>
      </c>
      <c r="T26" s="46"/>
      <c r="U26" s="46">
        <v>30</v>
      </c>
      <c r="V26" s="46">
        <v>7</v>
      </c>
      <c r="W26" s="46">
        <v>29</v>
      </c>
      <c r="X26" s="369"/>
    </row>
    <row r="27" spans="1:24" ht="19.5" customHeight="1" thickBot="1" x14ac:dyDescent="0.3">
      <c r="A27" s="488" t="s">
        <v>38</v>
      </c>
      <c r="B27" s="371" t="s">
        <v>585</v>
      </c>
      <c r="C27" s="49">
        <v>50.11</v>
      </c>
      <c r="D27" s="49">
        <v>35.479999999999997</v>
      </c>
      <c r="E27" s="49">
        <v>4.62</v>
      </c>
      <c r="F27" s="49" t="s">
        <v>35</v>
      </c>
      <c r="G27" s="49" t="s">
        <v>35</v>
      </c>
      <c r="H27" s="383">
        <v>1.7</v>
      </c>
      <c r="I27" s="384" t="s">
        <v>35</v>
      </c>
      <c r="J27" s="384" t="s">
        <v>35</v>
      </c>
      <c r="K27" s="371" t="s">
        <v>35</v>
      </c>
      <c r="L27" s="371" t="s">
        <v>35</v>
      </c>
      <c r="M27" s="371" t="s">
        <v>35</v>
      </c>
      <c r="N27" s="371" t="s">
        <v>35</v>
      </c>
      <c r="O27" s="602"/>
      <c r="P27" s="602"/>
      <c r="Q27" s="384">
        <v>1</v>
      </c>
      <c r="R27" s="602"/>
      <c r="S27" s="49">
        <v>75</v>
      </c>
      <c r="T27" s="49"/>
      <c r="U27" s="49">
        <v>25</v>
      </c>
      <c r="V27" s="49"/>
      <c r="W27" s="602"/>
      <c r="X27" s="603"/>
    </row>
    <row r="28" spans="1:24" ht="25.5" customHeight="1" x14ac:dyDescent="0.25">
      <c r="A28" s="873" t="s">
        <v>1074</v>
      </c>
      <c r="B28" s="874"/>
      <c r="C28" s="874"/>
      <c r="D28" s="874"/>
      <c r="E28" s="874"/>
      <c r="F28" s="874"/>
      <c r="G28" s="874"/>
      <c r="H28" s="874"/>
      <c r="I28" s="874"/>
      <c r="J28" s="874"/>
      <c r="K28" s="874"/>
      <c r="L28" s="874"/>
      <c r="M28" s="874"/>
      <c r="N28" s="874"/>
      <c r="O28" s="874"/>
      <c r="P28" s="874"/>
      <c r="Q28" s="874"/>
      <c r="R28" s="874"/>
      <c r="S28" s="874"/>
      <c r="T28" s="874"/>
      <c r="U28" s="874"/>
      <c r="V28" s="874"/>
      <c r="W28" s="874"/>
      <c r="X28" s="875"/>
    </row>
    <row r="29" spans="1:24" ht="25.5" customHeight="1" x14ac:dyDescent="0.25">
      <c r="A29" s="522" t="s">
        <v>41</v>
      </c>
      <c r="B29" s="210" t="s">
        <v>668</v>
      </c>
      <c r="C29" s="117">
        <v>78.56</v>
      </c>
      <c r="D29" s="117">
        <v>23.71</v>
      </c>
      <c r="E29" s="117">
        <v>3.47</v>
      </c>
      <c r="F29" s="117">
        <v>3.47</v>
      </c>
      <c r="G29" s="117">
        <v>3.47</v>
      </c>
      <c r="H29" s="117">
        <v>1.53</v>
      </c>
      <c r="I29" s="117">
        <v>1.53</v>
      </c>
      <c r="J29" s="117">
        <v>1.53</v>
      </c>
      <c r="K29" s="117">
        <v>0.45</v>
      </c>
      <c r="L29" s="117">
        <v>0.2</v>
      </c>
      <c r="M29" s="117" t="s">
        <v>35</v>
      </c>
      <c r="N29" s="117" t="s">
        <v>35</v>
      </c>
      <c r="O29" s="385">
        <v>1</v>
      </c>
      <c r="P29" s="385">
        <v>1</v>
      </c>
      <c r="Q29" s="385"/>
      <c r="R29" s="385">
        <v>1</v>
      </c>
      <c r="S29" s="117">
        <v>40.97</v>
      </c>
      <c r="T29" s="117">
        <v>0.46</v>
      </c>
      <c r="U29" s="117">
        <v>6.2</v>
      </c>
      <c r="V29" s="117">
        <f>12.66+6.01</f>
        <v>18.670000000000002</v>
      </c>
      <c r="W29" s="117">
        <v>21.49</v>
      </c>
      <c r="X29" s="387">
        <v>12.21</v>
      </c>
    </row>
    <row r="30" spans="1:24" ht="25.5" customHeight="1" x14ac:dyDescent="0.25">
      <c r="A30" s="522" t="s">
        <v>42</v>
      </c>
      <c r="B30" s="210" t="s">
        <v>668</v>
      </c>
      <c r="C30" s="117">
        <v>78.56</v>
      </c>
      <c r="D30" s="117">
        <v>23.71</v>
      </c>
      <c r="E30" s="117">
        <v>3.6</v>
      </c>
      <c r="F30" s="117">
        <v>3.6</v>
      </c>
      <c r="G30" s="117">
        <v>3.6</v>
      </c>
      <c r="H30" s="117">
        <v>1.64</v>
      </c>
      <c r="I30" s="117">
        <v>1.64</v>
      </c>
      <c r="J30" s="117">
        <v>1.64</v>
      </c>
      <c r="K30" s="117">
        <v>0.45</v>
      </c>
      <c r="L30" s="117">
        <v>0.2</v>
      </c>
      <c r="M30" s="117" t="s">
        <v>35</v>
      </c>
      <c r="N30" s="117" t="s">
        <v>35</v>
      </c>
      <c r="O30" s="385">
        <v>1</v>
      </c>
      <c r="P30" s="385">
        <v>1</v>
      </c>
      <c r="Q30" s="385"/>
      <c r="R30" s="385">
        <v>1</v>
      </c>
      <c r="S30" s="117">
        <v>43.96</v>
      </c>
      <c r="T30" s="117">
        <v>0.41</v>
      </c>
      <c r="U30" s="117">
        <v>8.9700000000000006</v>
      </c>
      <c r="V30" s="117">
        <v>16.920000000000002</v>
      </c>
      <c r="W30" s="117">
        <v>18.96</v>
      </c>
      <c r="X30" s="387">
        <v>10.78</v>
      </c>
    </row>
    <row r="31" spans="1:24" ht="25.5" customHeight="1" x14ac:dyDescent="0.25">
      <c r="A31" s="522" t="s">
        <v>40</v>
      </c>
      <c r="B31" s="210" t="s">
        <v>668</v>
      </c>
      <c r="C31" s="604">
        <v>78.56</v>
      </c>
      <c r="D31" s="117">
        <v>23.71</v>
      </c>
      <c r="E31" s="604">
        <v>3.22</v>
      </c>
      <c r="F31" s="604">
        <v>3.22</v>
      </c>
      <c r="G31" s="604">
        <v>3.22</v>
      </c>
      <c r="H31" s="605">
        <v>1.29</v>
      </c>
      <c r="I31" s="605">
        <v>1.29</v>
      </c>
      <c r="J31" s="605">
        <v>1.29</v>
      </c>
      <c r="K31" s="605">
        <v>0.45</v>
      </c>
      <c r="L31" s="605">
        <v>0.2</v>
      </c>
      <c r="M31" s="117" t="s">
        <v>35</v>
      </c>
      <c r="N31" s="117" t="s">
        <v>35</v>
      </c>
      <c r="O31" s="606">
        <v>1</v>
      </c>
      <c r="P31" s="606">
        <v>1</v>
      </c>
      <c r="Q31" s="606"/>
      <c r="R31" s="606">
        <v>1</v>
      </c>
      <c r="S31" s="604">
        <v>40.97</v>
      </c>
      <c r="T31" s="604">
        <v>0.46</v>
      </c>
      <c r="U31" s="604">
        <v>6.2</v>
      </c>
      <c r="V31" s="604">
        <v>18.670000000000002</v>
      </c>
      <c r="W31" s="604">
        <v>21.49</v>
      </c>
      <c r="X31" s="607">
        <v>12.21</v>
      </c>
    </row>
    <row r="32" spans="1:24" ht="25.5" customHeight="1" x14ac:dyDescent="0.25">
      <c r="A32" s="522" t="s">
        <v>43</v>
      </c>
      <c r="B32" s="210" t="s">
        <v>668</v>
      </c>
      <c r="C32" s="604">
        <v>78.56</v>
      </c>
      <c r="D32" s="117">
        <v>23.71</v>
      </c>
      <c r="E32" s="210">
        <v>2.81</v>
      </c>
      <c r="F32" s="117">
        <v>2.81</v>
      </c>
      <c r="G32" s="117">
        <v>2.81</v>
      </c>
      <c r="H32" s="117">
        <v>1.1399999999999999</v>
      </c>
      <c r="I32" s="117">
        <v>1.1399999999999999</v>
      </c>
      <c r="J32" s="117">
        <v>1.1399999999999999</v>
      </c>
      <c r="K32" s="210">
        <v>0.45</v>
      </c>
      <c r="L32" s="210">
        <v>0.2</v>
      </c>
      <c r="M32" s="210" t="s">
        <v>35</v>
      </c>
      <c r="N32" s="210" t="s">
        <v>35</v>
      </c>
      <c r="O32" s="210">
        <v>1</v>
      </c>
      <c r="P32" s="210">
        <v>1</v>
      </c>
      <c r="Q32" s="210"/>
      <c r="R32" s="210">
        <v>1</v>
      </c>
      <c r="S32" s="210">
        <v>44.63</v>
      </c>
      <c r="T32" s="210">
        <v>0.53</v>
      </c>
      <c r="U32" s="210">
        <v>6.61</v>
      </c>
      <c r="V32" s="210">
        <v>9.26</v>
      </c>
      <c r="W32" s="210">
        <v>24.85</v>
      </c>
      <c r="X32" s="607">
        <v>14.12</v>
      </c>
    </row>
    <row r="33" spans="1:24" ht="25.5" customHeight="1" thickBot="1" x14ac:dyDescent="0.3">
      <c r="A33" s="527" t="s">
        <v>44</v>
      </c>
      <c r="B33" s="299" t="s">
        <v>668</v>
      </c>
      <c r="C33" s="604">
        <v>78.56</v>
      </c>
      <c r="D33" s="117">
        <v>23.71</v>
      </c>
      <c r="E33" s="299">
        <v>3.21</v>
      </c>
      <c r="F33" s="388">
        <v>3.21</v>
      </c>
      <c r="G33" s="388">
        <v>3.21</v>
      </c>
      <c r="H33" s="388">
        <v>1.32</v>
      </c>
      <c r="I33" s="388">
        <v>1.32</v>
      </c>
      <c r="J33" s="388">
        <v>1.32</v>
      </c>
      <c r="K33" s="299">
        <v>0.45</v>
      </c>
      <c r="L33" s="299">
        <v>0.2</v>
      </c>
      <c r="M33" s="299" t="s">
        <v>35</v>
      </c>
      <c r="N33" s="299" t="s">
        <v>35</v>
      </c>
      <c r="O33" s="299">
        <v>1</v>
      </c>
      <c r="P33" s="299">
        <v>1</v>
      </c>
      <c r="Q33" s="299"/>
      <c r="R33" s="299">
        <v>1</v>
      </c>
      <c r="S33" s="210">
        <v>44.63</v>
      </c>
      <c r="T33" s="210">
        <v>0.53</v>
      </c>
      <c r="U33" s="210">
        <v>6.61</v>
      </c>
      <c r="V33" s="210">
        <v>9.26</v>
      </c>
      <c r="W33" s="210">
        <v>24.85</v>
      </c>
      <c r="X33" s="607">
        <v>14.12</v>
      </c>
    </row>
    <row r="34" spans="1:24" ht="28.5" customHeight="1" x14ac:dyDescent="0.25">
      <c r="A34" s="870" t="s">
        <v>1075</v>
      </c>
      <c r="B34" s="871"/>
      <c r="C34" s="871"/>
      <c r="D34" s="871"/>
      <c r="E34" s="871"/>
      <c r="F34" s="871"/>
      <c r="G34" s="871"/>
      <c r="H34" s="871"/>
      <c r="I34" s="871"/>
      <c r="J34" s="871"/>
      <c r="K34" s="871"/>
      <c r="L34" s="871"/>
      <c r="M34" s="871"/>
      <c r="N34" s="871"/>
      <c r="O34" s="871"/>
      <c r="P34" s="871"/>
      <c r="Q34" s="871"/>
      <c r="R34" s="871"/>
      <c r="S34" s="871"/>
      <c r="T34" s="871"/>
      <c r="U34" s="871"/>
      <c r="V34" s="871"/>
      <c r="W34" s="871"/>
      <c r="X34" s="872"/>
    </row>
    <row r="35" spans="1:24" ht="21" customHeight="1" x14ac:dyDescent="0.25">
      <c r="A35" s="522" t="s">
        <v>45</v>
      </c>
      <c r="B35" s="386" t="s">
        <v>622</v>
      </c>
      <c r="C35" s="381">
        <v>18.829999999999998</v>
      </c>
      <c r="D35" s="381">
        <v>24.08</v>
      </c>
      <c r="E35" s="381">
        <v>2.2000000000000002</v>
      </c>
      <c r="F35" s="381">
        <v>2.5</v>
      </c>
      <c r="G35" s="381">
        <v>2.1</v>
      </c>
      <c r="H35" s="381">
        <v>7.2</v>
      </c>
      <c r="I35" s="381">
        <v>1.7</v>
      </c>
      <c r="J35" s="381">
        <v>1.6</v>
      </c>
      <c r="K35" s="381">
        <v>0.65</v>
      </c>
      <c r="L35" s="381">
        <v>0.2</v>
      </c>
      <c r="M35" s="381">
        <v>0.6</v>
      </c>
      <c r="N35" s="381">
        <v>0.3</v>
      </c>
      <c r="O35" s="381">
        <v>1</v>
      </c>
      <c r="P35" s="381">
        <v>1</v>
      </c>
      <c r="Q35" s="381">
        <v>1</v>
      </c>
      <c r="R35" s="386"/>
      <c r="S35" s="381">
        <v>56</v>
      </c>
      <c r="T35" s="381">
        <v>2</v>
      </c>
      <c r="U35" s="381">
        <v>16</v>
      </c>
      <c r="V35" s="381">
        <v>17</v>
      </c>
      <c r="W35" s="381">
        <v>5</v>
      </c>
      <c r="X35" s="389">
        <v>4</v>
      </c>
    </row>
    <row r="36" spans="1:24" ht="21" customHeight="1" x14ac:dyDescent="0.25">
      <c r="A36" s="522" t="s">
        <v>46</v>
      </c>
      <c r="B36" s="386" t="s">
        <v>585</v>
      </c>
      <c r="C36" s="386">
        <v>72.400000000000006</v>
      </c>
      <c r="D36" s="386">
        <v>18.190000000000001</v>
      </c>
      <c r="E36" s="386">
        <v>2.94</v>
      </c>
      <c r="F36" s="386">
        <v>2.94</v>
      </c>
      <c r="G36" s="386">
        <v>2.94</v>
      </c>
      <c r="H36" s="386">
        <v>1.4</v>
      </c>
      <c r="I36" s="386">
        <v>1.4</v>
      </c>
      <c r="J36" s="386">
        <v>1.4</v>
      </c>
      <c r="K36" s="386" t="s">
        <v>35</v>
      </c>
      <c r="L36" s="386" t="s">
        <v>35</v>
      </c>
      <c r="M36" s="386">
        <v>0.17499999999999999</v>
      </c>
      <c r="N36" s="386">
        <v>0.17499999999999999</v>
      </c>
      <c r="O36" s="381">
        <v>1</v>
      </c>
      <c r="P36" s="381">
        <v>1</v>
      </c>
      <c r="Q36" s="381">
        <v>1</v>
      </c>
      <c r="R36" s="381"/>
      <c r="S36" s="381">
        <v>80</v>
      </c>
      <c r="T36" s="381"/>
      <c r="U36" s="381">
        <v>10</v>
      </c>
      <c r="V36" s="381"/>
      <c r="W36" s="381">
        <v>10</v>
      </c>
      <c r="X36" s="389"/>
    </row>
    <row r="37" spans="1:24" ht="21" customHeight="1" x14ac:dyDescent="0.25">
      <c r="A37" s="522" t="s">
        <v>47</v>
      </c>
      <c r="B37" s="386" t="s">
        <v>622</v>
      </c>
      <c r="C37" s="386">
        <v>29.87</v>
      </c>
      <c r="D37" s="386">
        <v>19.899999999999999</v>
      </c>
      <c r="E37" s="386">
        <v>3.32</v>
      </c>
      <c r="F37" s="386">
        <v>4.26</v>
      </c>
      <c r="G37" s="386">
        <v>2.38</v>
      </c>
      <c r="H37" s="386">
        <v>1.23</v>
      </c>
      <c r="I37" s="386">
        <v>1.58</v>
      </c>
      <c r="J37" s="386">
        <v>0.88</v>
      </c>
      <c r="K37" s="386">
        <v>0.38700000000000001</v>
      </c>
      <c r="L37" s="386">
        <v>0.16</v>
      </c>
      <c r="M37" s="386">
        <v>0.107</v>
      </c>
      <c r="N37" s="386">
        <v>0.21299999999999999</v>
      </c>
      <c r="O37" s="381">
        <v>1</v>
      </c>
      <c r="P37" s="381"/>
      <c r="Q37" s="381"/>
      <c r="R37" s="381">
        <v>1</v>
      </c>
      <c r="S37" s="381">
        <v>46.6</v>
      </c>
      <c r="T37" s="381">
        <v>8.9</v>
      </c>
      <c r="U37" s="381">
        <v>38.5</v>
      </c>
      <c r="V37" s="381">
        <v>3</v>
      </c>
      <c r="W37" s="381">
        <v>3</v>
      </c>
      <c r="X37" s="389"/>
    </row>
    <row r="38" spans="1:24" ht="21" customHeight="1" x14ac:dyDescent="0.25">
      <c r="A38" s="522" t="s">
        <v>48</v>
      </c>
      <c r="B38" s="386" t="s">
        <v>622</v>
      </c>
      <c r="C38" s="386" t="s">
        <v>35</v>
      </c>
      <c r="D38" s="386">
        <v>19.89</v>
      </c>
      <c r="E38" s="386" t="s">
        <v>908</v>
      </c>
      <c r="F38" s="386" t="s">
        <v>88</v>
      </c>
      <c r="G38" s="386" t="s">
        <v>88</v>
      </c>
      <c r="H38" s="386" t="s">
        <v>88</v>
      </c>
      <c r="I38" s="386">
        <v>6.61</v>
      </c>
      <c r="J38" s="386" t="s">
        <v>88</v>
      </c>
      <c r="K38" s="386">
        <v>0.39700000000000002</v>
      </c>
      <c r="L38" s="386">
        <v>0.13700000000000001</v>
      </c>
      <c r="M38" s="386">
        <v>0.107</v>
      </c>
      <c r="N38" s="386">
        <v>0.16800000000000001</v>
      </c>
      <c r="O38" s="899" t="s">
        <v>35</v>
      </c>
      <c r="P38" s="900"/>
      <c r="Q38" s="900"/>
      <c r="R38" s="901"/>
      <c r="S38" s="381">
        <v>46.6</v>
      </c>
      <c r="T38" s="381">
        <v>8.9</v>
      </c>
      <c r="U38" s="381">
        <v>38.5</v>
      </c>
      <c r="V38" s="381">
        <v>3</v>
      </c>
      <c r="W38" s="381">
        <v>3</v>
      </c>
      <c r="X38" s="407"/>
    </row>
    <row r="39" spans="1:24" ht="21" customHeight="1" x14ac:dyDescent="0.25">
      <c r="A39" s="522" t="s">
        <v>49</v>
      </c>
      <c r="B39" s="386" t="s">
        <v>622</v>
      </c>
      <c r="C39" s="386">
        <v>18.72</v>
      </c>
      <c r="D39" s="386">
        <v>19.66</v>
      </c>
      <c r="E39" s="386" t="s">
        <v>35</v>
      </c>
      <c r="F39" s="386" t="s">
        <v>35</v>
      </c>
      <c r="G39" s="386" t="s">
        <v>35</v>
      </c>
      <c r="H39" s="386" t="s">
        <v>35</v>
      </c>
      <c r="I39" s="386">
        <v>2.0299999999999998</v>
      </c>
      <c r="J39" s="386">
        <v>2.0299999999999998</v>
      </c>
      <c r="K39" s="386">
        <v>0.4</v>
      </c>
      <c r="L39" s="386">
        <v>0.17499999999999999</v>
      </c>
      <c r="M39" s="386" t="s">
        <v>35</v>
      </c>
      <c r="N39" s="386" t="s">
        <v>35</v>
      </c>
      <c r="O39" s="386">
        <v>1</v>
      </c>
      <c r="P39" s="386"/>
      <c r="Q39" s="386"/>
      <c r="R39" s="386"/>
      <c r="S39" s="381">
        <v>54</v>
      </c>
      <c r="T39" s="381">
        <v>10</v>
      </c>
      <c r="U39" s="381">
        <v>16</v>
      </c>
      <c r="V39" s="381">
        <v>17</v>
      </c>
      <c r="W39" s="381">
        <v>3</v>
      </c>
      <c r="X39" s="389"/>
    </row>
    <row r="40" spans="1:24" ht="21" customHeight="1" thickBot="1" x14ac:dyDescent="0.3">
      <c r="A40" s="527" t="s">
        <v>50</v>
      </c>
      <c r="B40" s="390" t="s">
        <v>622</v>
      </c>
      <c r="C40" s="390">
        <v>41.15</v>
      </c>
      <c r="D40" s="390">
        <v>19.899999999999999</v>
      </c>
      <c r="E40" s="390">
        <v>2.69</v>
      </c>
      <c r="F40" s="390">
        <v>2.88</v>
      </c>
      <c r="G40" s="390">
        <v>2.5499999999999998</v>
      </c>
      <c r="H40" s="390">
        <v>1.22</v>
      </c>
      <c r="I40" s="390">
        <v>1.31</v>
      </c>
      <c r="J40" s="390">
        <v>1.1599999999999999</v>
      </c>
      <c r="K40" s="390">
        <v>0.5</v>
      </c>
      <c r="L40" s="390">
        <v>0.17</v>
      </c>
      <c r="M40" s="391">
        <v>0.12</v>
      </c>
      <c r="N40" s="391">
        <v>0.25</v>
      </c>
      <c r="O40" s="391">
        <v>1</v>
      </c>
      <c r="P40" s="391"/>
      <c r="Q40" s="391">
        <v>1</v>
      </c>
      <c r="R40" s="391"/>
      <c r="S40" s="391">
        <v>66.3</v>
      </c>
      <c r="T40" s="391"/>
      <c r="U40" s="391">
        <v>16</v>
      </c>
      <c r="V40" s="391">
        <v>17</v>
      </c>
      <c r="W40" s="391">
        <v>0.7</v>
      </c>
      <c r="X40" s="392"/>
    </row>
    <row r="41" spans="1:24" ht="31.5" customHeight="1" x14ac:dyDescent="0.25">
      <c r="A41" s="896" t="s">
        <v>1076</v>
      </c>
      <c r="B41" s="897"/>
      <c r="C41" s="897"/>
      <c r="D41" s="897"/>
      <c r="E41" s="897"/>
      <c r="F41" s="897"/>
      <c r="G41" s="897"/>
      <c r="H41" s="897"/>
      <c r="I41" s="897"/>
      <c r="J41" s="897"/>
      <c r="K41" s="897"/>
      <c r="L41" s="897"/>
      <c r="M41" s="897"/>
      <c r="N41" s="897"/>
      <c r="O41" s="897"/>
      <c r="P41" s="897"/>
      <c r="Q41" s="897"/>
      <c r="R41" s="897"/>
      <c r="S41" s="897"/>
      <c r="T41" s="897"/>
      <c r="U41" s="897"/>
      <c r="V41" s="897"/>
      <c r="W41" s="897"/>
      <c r="X41" s="898"/>
    </row>
    <row r="42" spans="1:24" s="122" customFormat="1" ht="21" customHeight="1" x14ac:dyDescent="0.25">
      <c r="A42" s="401" t="s">
        <v>51</v>
      </c>
      <c r="B42" s="399" t="s">
        <v>585</v>
      </c>
      <c r="C42" s="399">
        <v>54.53</v>
      </c>
      <c r="D42" s="399">
        <v>20.47</v>
      </c>
      <c r="E42" s="399" t="s">
        <v>35</v>
      </c>
      <c r="F42" s="399" t="s">
        <v>35</v>
      </c>
      <c r="G42" s="399" t="s">
        <v>35</v>
      </c>
      <c r="H42" s="399">
        <v>1.67</v>
      </c>
      <c r="I42" s="399">
        <v>1.67</v>
      </c>
      <c r="J42" s="399">
        <v>1.67</v>
      </c>
      <c r="K42" s="635">
        <v>0.17499999999999999</v>
      </c>
      <c r="L42" s="399" t="s">
        <v>35</v>
      </c>
      <c r="M42" s="399" t="s">
        <v>35</v>
      </c>
      <c r="N42" s="399" t="s">
        <v>35</v>
      </c>
      <c r="O42" s="414">
        <v>1</v>
      </c>
      <c r="P42" s="402"/>
      <c r="Q42" s="402"/>
      <c r="R42" s="402"/>
      <c r="S42" s="399">
        <v>58.81</v>
      </c>
      <c r="T42" s="399"/>
      <c r="U42" s="399">
        <v>31.6</v>
      </c>
      <c r="V42" s="399"/>
      <c r="W42" s="399"/>
      <c r="X42" s="403">
        <v>9.59</v>
      </c>
    </row>
    <row r="43" spans="1:24" ht="21" customHeight="1" x14ac:dyDescent="0.25">
      <c r="A43" s="401" t="s">
        <v>52</v>
      </c>
      <c r="B43" s="399" t="s">
        <v>585</v>
      </c>
      <c r="C43" s="399">
        <v>54.46</v>
      </c>
      <c r="D43" s="399">
        <v>21.54</v>
      </c>
      <c r="E43" s="399" t="s">
        <v>35</v>
      </c>
      <c r="F43" s="399" t="s">
        <v>35</v>
      </c>
      <c r="G43" s="399" t="s">
        <v>35</v>
      </c>
      <c r="H43" s="399">
        <v>1.75</v>
      </c>
      <c r="I43" s="399">
        <v>1.75</v>
      </c>
      <c r="J43" s="399">
        <v>1.75</v>
      </c>
      <c r="K43" s="635">
        <v>0.17499999999999999</v>
      </c>
      <c r="L43" s="399" t="s">
        <v>35</v>
      </c>
      <c r="M43" s="399" t="s">
        <v>35</v>
      </c>
      <c r="N43" s="399" t="s">
        <v>35</v>
      </c>
      <c r="O43" s="415">
        <v>1</v>
      </c>
      <c r="P43" s="399"/>
      <c r="Q43" s="399"/>
      <c r="R43" s="399"/>
      <c r="S43" s="399">
        <v>57.2</v>
      </c>
      <c r="T43" s="399"/>
      <c r="U43" s="399">
        <v>30.03</v>
      </c>
      <c r="V43" s="399"/>
      <c r="W43" s="399"/>
      <c r="X43" s="403">
        <v>12.77</v>
      </c>
    </row>
    <row r="44" spans="1:24" ht="21" customHeight="1" x14ac:dyDescent="0.25">
      <c r="A44" s="401" t="s">
        <v>53</v>
      </c>
      <c r="B44" s="399" t="s">
        <v>585</v>
      </c>
      <c r="C44" s="399">
        <v>48.92</v>
      </c>
      <c r="D44" s="399">
        <v>19.079999999999998</v>
      </c>
      <c r="E44" s="399" t="s">
        <v>35</v>
      </c>
      <c r="F44" s="399" t="s">
        <v>35</v>
      </c>
      <c r="G44" s="399" t="s">
        <v>35</v>
      </c>
      <c r="H44" s="399">
        <v>1.67</v>
      </c>
      <c r="I44" s="399">
        <v>1.67</v>
      </c>
      <c r="J44" s="399">
        <v>1.67</v>
      </c>
      <c r="K44" s="635">
        <v>0.17499999999999999</v>
      </c>
      <c r="L44" s="399" t="s">
        <v>35</v>
      </c>
      <c r="M44" s="399" t="s">
        <v>35</v>
      </c>
      <c r="N44" s="399" t="s">
        <v>35</v>
      </c>
      <c r="O44" s="415">
        <v>1</v>
      </c>
      <c r="P44" s="402"/>
      <c r="Q44" s="402"/>
      <c r="R44" s="402"/>
      <c r="S44" s="399">
        <v>57.82</v>
      </c>
      <c r="T44" s="399"/>
      <c r="U44" s="399">
        <v>29.21</v>
      </c>
      <c r="V44" s="399"/>
      <c r="W44" s="399"/>
      <c r="X44" s="403">
        <v>12.97</v>
      </c>
    </row>
    <row r="45" spans="1:24" ht="21" customHeight="1" x14ac:dyDescent="0.25">
      <c r="A45" s="401" t="s">
        <v>55</v>
      </c>
      <c r="B45" s="399" t="s">
        <v>585</v>
      </c>
      <c r="C45" s="608">
        <v>45.68</v>
      </c>
      <c r="D45" s="608">
        <v>20.32</v>
      </c>
      <c r="E45" s="399" t="s">
        <v>35</v>
      </c>
      <c r="F45" s="399" t="s">
        <v>35</v>
      </c>
      <c r="G45" s="399" t="s">
        <v>35</v>
      </c>
      <c r="H45" s="399">
        <v>1.75</v>
      </c>
      <c r="I45" s="399">
        <v>1.75</v>
      </c>
      <c r="J45" s="399">
        <v>1.75</v>
      </c>
      <c r="K45" s="635">
        <v>0.17499999999999999</v>
      </c>
      <c r="L45" s="399" t="s">
        <v>35</v>
      </c>
      <c r="M45" s="399" t="s">
        <v>35</v>
      </c>
      <c r="N45" s="399" t="s">
        <v>35</v>
      </c>
      <c r="O45" s="414">
        <v>1</v>
      </c>
      <c r="P45" s="402"/>
      <c r="Q45" s="402"/>
      <c r="R45" s="402"/>
      <c r="S45" s="399">
        <v>57.44</v>
      </c>
      <c r="T45" s="399"/>
      <c r="U45" s="399">
        <v>34.450000000000003</v>
      </c>
      <c r="V45" s="399"/>
      <c r="W45" s="399"/>
      <c r="X45" s="403">
        <v>8.11</v>
      </c>
    </row>
    <row r="46" spans="1:24" ht="21" customHeight="1" x14ac:dyDescent="0.25">
      <c r="A46" s="401" t="s">
        <v>57</v>
      </c>
      <c r="B46" s="399" t="s">
        <v>585</v>
      </c>
      <c r="C46" s="399">
        <v>50.07</v>
      </c>
      <c r="D46" s="399">
        <v>20.93</v>
      </c>
      <c r="E46" s="399" t="s">
        <v>35</v>
      </c>
      <c r="F46" s="399" t="s">
        <v>35</v>
      </c>
      <c r="G46" s="399" t="s">
        <v>35</v>
      </c>
      <c r="H46" s="399">
        <v>1.75</v>
      </c>
      <c r="I46" s="399">
        <v>1.75</v>
      </c>
      <c r="J46" s="399">
        <v>1.75</v>
      </c>
      <c r="K46" s="635">
        <v>0.17499999999999999</v>
      </c>
      <c r="L46" s="399" t="s">
        <v>35</v>
      </c>
      <c r="M46" s="399" t="s">
        <v>35</v>
      </c>
      <c r="N46" s="399" t="s">
        <v>35</v>
      </c>
      <c r="O46" s="414">
        <v>1</v>
      </c>
      <c r="P46" s="402"/>
      <c r="Q46" s="402"/>
      <c r="R46" s="402"/>
      <c r="S46" s="399">
        <v>54.79</v>
      </c>
      <c r="T46" s="399"/>
      <c r="U46" s="399">
        <v>37.04</v>
      </c>
      <c r="V46" s="399"/>
      <c r="W46" s="399"/>
      <c r="X46" s="403">
        <v>8.17</v>
      </c>
    </row>
    <row r="47" spans="1:24" ht="21" customHeight="1" x14ac:dyDescent="0.25">
      <c r="A47" s="401" t="s">
        <v>59</v>
      </c>
      <c r="B47" s="399" t="s">
        <v>585</v>
      </c>
      <c r="C47" s="399">
        <v>28.01</v>
      </c>
      <c r="D47" s="399">
        <v>25.99</v>
      </c>
      <c r="E47" s="399" t="s">
        <v>35</v>
      </c>
      <c r="F47" s="399" t="s">
        <v>35</v>
      </c>
      <c r="G47" s="399" t="s">
        <v>35</v>
      </c>
      <c r="H47" s="399">
        <v>1.33</v>
      </c>
      <c r="I47" s="399">
        <v>1.33</v>
      </c>
      <c r="J47" s="399">
        <v>1.33</v>
      </c>
      <c r="K47" s="635">
        <v>0.17499999999999999</v>
      </c>
      <c r="L47" s="399" t="s">
        <v>35</v>
      </c>
      <c r="M47" s="399" t="s">
        <v>35</v>
      </c>
      <c r="N47" s="399" t="s">
        <v>35</v>
      </c>
      <c r="O47" s="415">
        <v>1</v>
      </c>
      <c r="P47" s="402"/>
      <c r="Q47" s="402"/>
      <c r="R47" s="402"/>
      <c r="S47" s="399">
        <v>44.89</v>
      </c>
      <c r="T47" s="399"/>
      <c r="U47" s="399">
        <v>47.4</v>
      </c>
      <c r="V47" s="399"/>
      <c r="W47" s="399"/>
      <c r="X47" s="403">
        <v>7.71</v>
      </c>
    </row>
    <row r="48" spans="1:24" ht="21" customHeight="1" thickBot="1" x14ac:dyDescent="0.3">
      <c r="A48" s="404" t="s">
        <v>60</v>
      </c>
      <c r="B48" s="405" t="s">
        <v>585</v>
      </c>
      <c r="C48" s="405">
        <v>40.31</v>
      </c>
      <c r="D48" s="405">
        <v>23.69</v>
      </c>
      <c r="E48" s="405" t="s">
        <v>35</v>
      </c>
      <c r="F48" s="405" t="s">
        <v>35</v>
      </c>
      <c r="G48" s="405" t="s">
        <v>35</v>
      </c>
      <c r="H48" s="405">
        <v>1.75</v>
      </c>
      <c r="I48" s="405">
        <v>1.75</v>
      </c>
      <c r="J48" s="405">
        <v>1.75</v>
      </c>
      <c r="K48" s="635">
        <v>0.17499999999999999</v>
      </c>
      <c r="L48" s="405" t="s">
        <v>35</v>
      </c>
      <c r="M48" s="405" t="s">
        <v>35</v>
      </c>
      <c r="N48" s="405" t="s">
        <v>35</v>
      </c>
      <c r="O48" s="416">
        <v>1</v>
      </c>
      <c r="P48" s="609"/>
      <c r="Q48" s="609"/>
      <c r="R48" s="609"/>
      <c r="S48" s="405">
        <v>51.63</v>
      </c>
      <c r="T48" s="405"/>
      <c r="U48" s="405">
        <v>42.25</v>
      </c>
      <c r="V48" s="405"/>
      <c r="W48" s="405"/>
      <c r="X48" s="406">
        <v>6.12</v>
      </c>
    </row>
    <row r="49" spans="1:27" ht="27.75" customHeight="1" x14ac:dyDescent="0.25">
      <c r="A49" s="870" t="s">
        <v>1077</v>
      </c>
      <c r="B49" s="871"/>
      <c r="C49" s="871"/>
      <c r="D49" s="871"/>
      <c r="E49" s="871"/>
      <c r="F49" s="871"/>
      <c r="G49" s="871"/>
      <c r="H49" s="871"/>
      <c r="I49" s="871"/>
      <c r="J49" s="871"/>
      <c r="K49" s="871"/>
      <c r="L49" s="871"/>
      <c r="M49" s="871"/>
      <c r="N49" s="871"/>
      <c r="O49" s="871"/>
      <c r="P49" s="871"/>
      <c r="Q49" s="871"/>
      <c r="R49" s="871"/>
      <c r="S49" s="871"/>
      <c r="T49" s="871"/>
      <c r="U49" s="871"/>
      <c r="V49" s="871"/>
      <c r="W49" s="871"/>
      <c r="X49" s="872"/>
    </row>
    <row r="50" spans="1:27" ht="37.5" customHeight="1" x14ac:dyDescent="0.25">
      <c r="A50" s="520" t="s">
        <v>23</v>
      </c>
      <c r="B50" s="386" t="s">
        <v>585</v>
      </c>
      <c r="C50" s="386">
        <v>64.87</v>
      </c>
      <c r="D50" s="386">
        <v>53.83</v>
      </c>
      <c r="E50" s="386">
        <v>2.92</v>
      </c>
      <c r="F50" s="386">
        <v>2.6</v>
      </c>
      <c r="G50" s="386">
        <v>3.15</v>
      </c>
      <c r="H50" s="386">
        <v>1.49</v>
      </c>
      <c r="I50" s="386">
        <v>1.3</v>
      </c>
      <c r="J50" s="386">
        <v>1.57</v>
      </c>
      <c r="K50" s="399" t="s">
        <v>35</v>
      </c>
      <c r="L50" s="386">
        <v>0.16700000000000001</v>
      </c>
      <c r="M50" s="399" t="s">
        <v>35</v>
      </c>
      <c r="N50" s="399" t="s">
        <v>35</v>
      </c>
      <c r="O50" s="386">
        <v>1</v>
      </c>
      <c r="P50" s="386">
        <v>1</v>
      </c>
      <c r="Q50" s="386"/>
      <c r="R50" s="398" t="s">
        <v>698</v>
      </c>
      <c r="S50" s="386">
        <v>45</v>
      </c>
      <c r="T50" s="386"/>
      <c r="U50" s="386">
        <v>22</v>
      </c>
      <c r="V50" s="386">
        <v>7</v>
      </c>
      <c r="W50" s="386">
        <v>26</v>
      </c>
      <c r="X50" s="407"/>
    </row>
    <row r="51" spans="1:27" ht="33" customHeight="1" x14ac:dyDescent="0.25">
      <c r="A51" s="518" t="s">
        <v>33</v>
      </c>
      <c r="B51" s="386" t="s">
        <v>585</v>
      </c>
      <c r="C51" s="386">
        <v>64.87</v>
      </c>
      <c r="D51" s="386">
        <v>53.83</v>
      </c>
      <c r="E51" s="610">
        <v>2.78</v>
      </c>
      <c r="F51" s="610">
        <v>1.51</v>
      </c>
      <c r="G51" s="610">
        <v>4.42</v>
      </c>
      <c r="H51" s="610">
        <v>1.48</v>
      </c>
      <c r="I51" s="610">
        <v>0.75</v>
      </c>
      <c r="J51" s="610">
        <v>2.21</v>
      </c>
      <c r="K51" s="399" t="s">
        <v>35</v>
      </c>
      <c r="L51" s="611">
        <v>0.16700000000000001</v>
      </c>
      <c r="M51" s="399" t="s">
        <v>35</v>
      </c>
      <c r="N51" s="399" t="s">
        <v>35</v>
      </c>
      <c r="O51" s="386">
        <v>1</v>
      </c>
      <c r="P51" s="386">
        <v>1</v>
      </c>
      <c r="Q51" s="386"/>
      <c r="R51" s="398" t="s">
        <v>698</v>
      </c>
      <c r="S51" s="386">
        <v>49</v>
      </c>
      <c r="T51" s="386"/>
      <c r="U51" s="386">
        <v>17</v>
      </c>
      <c r="V51" s="386"/>
      <c r="W51" s="386">
        <v>12</v>
      </c>
      <c r="X51" s="407">
        <v>22</v>
      </c>
    </row>
    <row r="52" spans="1:27" ht="32.25" customHeight="1" x14ac:dyDescent="0.25">
      <c r="A52" s="518" t="s">
        <v>37</v>
      </c>
      <c r="B52" s="386" t="s">
        <v>585</v>
      </c>
      <c r="C52" s="610">
        <v>66.03</v>
      </c>
      <c r="D52" s="386">
        <v>53.83</v>
      </c>
      <c r="E52" s="610">
        <v>2.75</v>
      </c>
      <c r="F52" s="113">
        <v>1.74</v>
      </c>
      <c r="G52" s="397">
        <v>3.16</v>
      </c>
      <c r="H52" s="400">
        <v>1.1599999999999999</v>
      </c>
      <c r="I52" s="400">
        <v>0.7</v>
      </c>
      <c r="J52" s="400">
        <v>1.27</v>
      </c>
      <c r="K52" s="399" t="s">
        <v>35</v>
      </c>
      <c r="L52" s="611">
        <v>0.16700000000000001</v>
      </c>
      <c r="M52" s="399" t="s">
        <v>35</v>
      </c>
      <c r="N52" s="399" t="s">
        <v>35</v>
      </c>
      <c r="O52" s="386">
        <v>1</v>
      </c>
      <c r="P52" s="386">
        <v>1</v>
      </c>
      <c r="Q52" s="386"/>
      <c r="R52" s="398" t="s">
        <v>698</v>
      </c>
      <c r="S52" s="386">
        <v>50</v>
      </c>
      <c r="T52" s="386"/>
      <c r="U52" s="386">
        <v>19</v>
      </c>
      <c r="V52" s="386">
        <v>6</v>
      </c>
      <c r="W52" s="386">
        <v>25</v>
      </c>
      <c r="X52" s="407"/>
    </row>
    <row r="53" spans="1:27" ht="33.75" customHeight="1" thickBot="1" x14ac:dyDescent="0.3">
      <c r="A53" s="112" t="s">
        <v>39</v>
      </c>
      <c r="B53" s="390" t="s">
        <v>585</v>
      </c>
      <c r="C53" s="399">
        <v>64.87</v>
      </c>
      <c r="D53" s="612">
        <v>53.83</v>
      </c>
      <c r="E53" s="612">
        <v>3.43</v>
      </c>
      <c r="F53" s="408">
        <v>3.17</v>
      </c>
      <c r="G53" s="409">
        <v>3.67</v>
      </c>
      <c r="H53" s="410">
        <v>1.62</v>
      </c>
      <c r="I53" s="410">
        <v>1.43</v>
      </c>
      <c r="J53" s="410">
        <v>1.65</v>
      </c>
      <c r="K53" s="399" t="s">
        <v>35</v>
      </c>
      <c r="L53" s="613">
        <v>0.16700000000000001</v>
      </c>
      <c r="M53" s="399" t="s">
        <v>35</v>
      </c>
      <c r="N53" s="399" t="s">
        <v>35</v>
      </c>
      <c r="O53" s="390">
        <v>1</v>
      </c>
      <c r="P53" s="390">
        <v>1</v>
      </c>
      <c r="Q53" s="390"/>
      <c r="R53" s="411" t="s">
        <v>698</v>
      </c>
      <c r="S53" s="412">
        <v>39</v>
      </c>
      <c r="T53" s="412"/>
      <c r="U53" s="412">
        <v>24</v>
      </c>
      <c r="V53" s="412">
        <v>6</v>
      </c>
      <c r="W53" s="412">
        <v>31</v>
      </c>
      <c r="X53" s="413"/>
    </row>
    <row r="54" spans="1:27" ht="24" customHeight="1" x14ac:dyDescent="0.25">
      <c r="A54" s="873" t="s">
        <v>1070</v>
      </c>
      <c r="B54" s="874"/>
      <c r="C54" s="874"/>
      <c r="D54" s="874"/>
      <c r="E54" s="874"/>
      <c r="F54" s="874"/>
      <c r="G54" s="874"/>
      <c r="H54" s="874"/>
      <c r="I54" s="874"/>
      <c r="J54" s="874"/>
      <c r="K54" s="874"/>
      <c r="L54" s="874"/>
      <c r="M54" s="874"/>
      <c r="N54" s="874"/>
      <c r="O54" s="874"/>
      <c r="P54" s="874"/>
      <c r="Q54" s="874"/>
      <c r="R54" s="874"/>
      <c r="S54" s="874"/>
      <c r="T54" s="874"/>
      <c r="U54" s="874"/>
      <c r="V54" s="874"/>
      <c r="W54" s="874"/>
      <c r="X54" s="875"/>
    </row>
    <row r="55" spans="1:27" ht="18.75" customHeight="1" x14ac:dyDescent="0.25">
      <c r="A55" s="518" t="s">
        <v>54</v>
      </c>
      <c r="B55" s="386" t="s">
        <v>585</v>
      </c>
      <c r="C55" s="399">
        <v>37.729999999999997</v>
      </c>
      <c r="D55" s="399">
        <v>31.99</v>
      </c>
      <c r="E55" s="399" t="s">
        <v>35</v>
      </c>
      <c r="F55" s="399">
        <v>3.9159999999999999</v>
      </c>
      <c r="G55" s="399">
        <v>5.0830000000000002</v>
      </c>
      <c r="H55" s="399" t="s">
        <v>35</v>
      </c>
      <c r="I55" s="399" t="s">
        <v>35</v>
      </c>
      <c r="J55" s="399" t="s">
        <v>35</v>
      </c>
      <c r="K55" s="399" t="s">
        <v>35</v>
      </c>
      <c r="L55" s="399" t="s">
        <v>35</v>
      </c>
      <c r="M55" s="399" t="s">
        <v>35</v>
      </c>
      <c r="N55" s="399" t="s">
        <v>35</v>
      </c>
      <c r="O55" s="386"/>
      <c r="P55" s="386">
        <v>1</v>
      </c>
      <c r="Q55" s="386">
        <v>1</v>
      </c>
      <c r="R55" s="386"/>
      <c r="S55" s="386">
        <v>57</v>
      </c>
      <c r="T55" s="365">
        <v>3</v>
      </c>
      <c r="U55" s="386">
        <v>19</v>
      </c>
      <c r="V55" s="386">
        <v>4</v>
      </c>
      <c r="W55" s="386">
        <v>7</v>
      </c>
      <c r="X55" s="407">
        <v>10</v>
      </c>
    </row>
    <row r="56" spans="1:27" ht="18.75" customHeight="1" x14ac:dyDescent="0.25">
      <c r="A56" s="518" t="s">
        <v>56</v>
      </c>
      <c r="B56" s="386" t="s">
        <v>585</v>
      </c>
      <c r="C56" s="399">
        <v>80.37</v>
      </c>
      <c r="D56" s="399">
        <v>31.99</v>
      </c>
      <c r="E56" s="399">
        <v>3.37</v>
      </c>
      <c r="F56" s="399">
        <v>3.74</v>
      </c>
      <c r="G56" s="399">
        <v>3.32</v>
      </c>
      <c r="H56" s="399">
        <v>1.35</v>
      </c>
      <c r="I56" s="399">
        <v>1.5</v>
      </c>
      <c r="J56" s="611">
        <v>1.33</v>
      </c>
      <c r="K56" s="611">
        <v>0.21</v>
      </c>
      <c r="L56" s="611">
        <v>0.35</v>
      </c>
      <c r="M56" s="611">
        <v>0.14000000000000001</v>
      </c>
      <c r="N56" s="611">
        <v>0.17</v>
      </c>
      <c r="O56" s="386"/>
      <c r="P56" s="386">
        <v>1</v>
      </c>
      <c r="Q56" s="386">
        <v>1</v>
      </c>
      <c r="R56" s="386">
        <v>1</v>
      </c>
      <c r="S56" s="386">
        <v>57</v>
      </c>
      <c r="T56" s="365">
        <v>3</v>
      </c>
      <c r="U56" s="386">
        <v>19</v>
      </c>
      <c r="V56" s="386">
        <v>4</v>
      </c>
      <c r="W56" s="386">
        <v>7</v>
      </c>
      <c r="X56" s="407">
        <v>10</v>
      </c>
      <c r="Z56" s="394"/>
      <c r="AA56" s="433"/>
    </row>
    <row r="57" spans="1:27" ht="18.75" customHeight="1" x14ac:dyDescent="0.25">
      <c r="A57" s="518" t="s">
        <v>308</v>
      </c>
      <c r="B57" s="386" t="s">
        <v>585</v>
      </c>
      <c r="C57" s="399">
        <v>55.18</v>
      </c>
      <c r="D57" s="399">
        <v>21.52</v>
      </c>
      <c r="E57" s="399">
        <v>2.73</v>
      </c>
      <c r="F57" s="399">
        <v>2.8</v>
      </c>
      <c r="G57" s="399">
        <v>2.68</v>
      </c>
      <c r="H57" s="399" t="s">
        <v>35</v>
      </c>
      <c r="I57" s="399" t="s">
        <v>35</v>
      </c>
      <c r="J57" s="365" t="s">
        <v>35</v>
      </c>
      <c r="K57" s="611">
        <v>0.21</v>
      </c>
      <c r="L57" s="611">
        <v>0.35</v>
      </c>
      <c r="M57" s="611">
        <v>0.14000000000000001</v>
      </c>
      <c r="N57" s="611">
        <v>0.17</v>
      </c>
      <c r="O57" s="386"/>
      <c r="P57" s="386">
        <v>1</v>
      </c>
      <c r="Q57" s="386">
        <v>1</v>
      </c>
      <c r="R57" s="386"/>
      <c r="S57" s="386">
        <v>64</v>
      </c>
      <c r="T57" s="386"/>
      <c r="U57" s="386">
        <v>18</v>
      </c>
      <c r="V57" s="386">
        <v>3</v>
      </c>
      <c r="W57" s="386">
        <v>8</v>
      </c>
      <c r="X57" s="407">
        <v>7</v>
      </c>
    </row>
    <row r="58" spans="1:27" ht="18.75" customHeight="1" thickBot="1" x14ac:dyDescent="0.3">
      <c r="A58" s="112" t="s">
        <v>61</v>
      </c>
      <c r="B58" s="390" t="s">
        <v>585</v>
      </c>
      <c r="C58" s="399">
        <v>64.790000000000006</v>
      </c>
      <c r="D58" s="399">
        <v>40.99</v>
      </c>
      <c r="E58" s="399" t="s">
        <v>35</v>
      </c>
      <c r="F58" s="399">
        <v>3.91</v>
      </c>
      <c r="G58" s="399">
        <v>5.08</v>
      </c>
      <c r="H58" s="399" t="s">
        <v>35</v>
      </c>
      <c r="I58" s="399" t="s">
        <v>35</v>
      </c>
      <c r="J58" s="365" t="s">
        <v>35</v>
      </c>
      <c r="K58" s="399" t="s">
        <v>35</v>
      </c>
      <c r="L58" s="399" t="s">
        <v>35</v>
      </c>
      <c r="M58" s="365" t="s">
        <v>35</v>
      </c>
      <c r="N58" s="365" t="s">
        <v>35</v>
      </c>
      <c r="O58" s="458"/>
      <c r="P58" s="386">
        <v>1</v>
      </c>
      <c r="Q58" s="386">
        <v>1</v>
      </c>
      <c r="R58" s="458"/>
      <c r="S58" s="386">
        <v>60</v>
      </c>
      <c r="T58" s="386"/>
      <c r="U58" s="386">
        <v>22</v>
      </c>
      <c r="V58" s="386">
        <v>3</v>
      </c>
      <c r="W58" s="386">
        <v>8</v>
      </c>
      <c r="X58" s="434">
        <v>7</v>
      </c>
    </row>
    <row r="59" spans="1:27" ht="30" customHeight="1" x14ac:dyDescent="0.25">
      <c r="A59" s="873" t="s">
        <v>1071</v>
      </c>
      <c r="B59" s="874"/>
      <c r="C59" s="874"/>
      <c r="D59" s="874"/>
      <c r="E59" s="874"/>
      <c r="F59" s="874"/>
      <c r="G59" s="874"/>
      <c r="H59" s="874"/>
      <c r="I59" s="874"/>
      <c r="J59" s="874"/>
      <c r="K59" s="874"/>
      <c r="L59" s="874"/>
      <c r="M59" s="874"/>
      <c r="N59" s="874"/>
      <c r="O59" s="874"/>
      <c r="P59" s="874"/>
      <c r="Q59" s="874"/>
      <c r="R59" s="874"/>
      <c r="S59" s="874"/>
      <c r="T59" s="874"/>
      <c r="U59" s="874"/>
      <c r="V59" s="874"/>
      <c r="W59" s="874"/>
      <c r="X59" s="875"/>
    </row>
    <row r="60" spans="1:27" x14ac:dyDescent="0.25">
      <c r="A60" s="518" t="s">
        <v>62</v>
      </c>
      <c r="B60" s="386" t="s">
        <v>622</v>
      </c>
      <c r="C60" s="386">
        <v>106.22</v>
      </c>
      <c r="D60" s="386">
        <v>32.479999999999997</v>
      </c>
      <c r="E60" s="386">
        <v>18.66</v>
      </c>
      <c r="F60" s="386" t="s">
        <v>989</v>
      </c>
      <c r="G60" s="386" t="s">
        <v>990</v>
      </c>
      <c r="H60" s="386" t="s">
        <v>35</v>
      </c>
      <c r="I60" s="386" t="s">
        <v>991</v>
      </c>
      <c r="J60" s="386" t="s">
        <v>992</v>
      </c>
      <c r="K60" s="611">
        <v>0.26</v>
      </c>
      <c r="L60" s="611">
        <v>0.11</v>
      </c>
      <c r="M60" s="611" t="s">
        <v>35</v>
      </c>
      <c r="N60" s="614" t="s">
        <v>35</v>
      </c>
      <c r="O60" s="615">
        <v>1</v>
      </c>
      <c r="P60" s="615"/>
      <c r="Q60" s="365"/>
      <c r="R60" s="365"/>
      <c r="S60" s="386">
        <v>17</v>
      </c>
      <c r="T60" s="386">
        <v>14</v>
      </c>
      <c r="U60" s="386">
        <v>14</v>
      </c>
      <c r="V60" s="386">
        <v>25</v>
      </c>
      <c r="W60" s="386">
        <v>1</v>
      </c>
      <c r="X60" s="407">
        <v>6</v>
      </c>
    </row>
    <row r="61" spans="1:27" x14ac:dyDescent="0.25">
      <c r="A61" s="472" t="s">
        <v>63</v>
      </c>
      <c r="B61" s="386" t="s">
        <v>622</v>
      </c>
      <c r="C61" s="386">
        <v>184.68</v>
      </c>
      <c r="D61" s="386">
        <v>101.76</v>
      </c>
      <c r="E61" s="386" t="s">
        <v>35</v>
      </c>
      <c r="F61" s="386">
        <v>6.67</v>
      </c>
      <c r="G61" s="386" t="s">
        <v>35</v>
      </c>
      <c r="H61" s="386" t="s">
        <v>35</v>
      </c>
      <c r="I61" s="386" t="s">
        <v>35</v>
      </c>
      <c r="J61" s="386" t="s">
        <v>35</v>
      </c>
      <c r="K61" s="611">
        <v>0.5</v>
      </c>
      <c r="L61" s="611">
        <v>0.3</v>
      </c>
      <c r="M61" s="611">
        <v>0.3</v>
      </c>
      <c r="N61" s="611">
        <v>0.3</v>
      </c>
      <c r="O61" s="114">
        <v>1</v>
      </c>
      <c r="P61" s="616"/>
      <c r="Q61" s="616"/>
      <c r="R61" s="114">
        <v>1</v>
      </c>
      <c r="S61" s="386">
        <v>60.7</v>
      </c>
      <c r="T61" s="386"/>
      <c r="U61" s="386">
        <v>16.600000000000001</v>
      </c>
      <c r="V61" s="386"/>
      <c r="W61" s="386">
        <v>22.3</v>
      </c>
      <c r="X61" s="407">
        <v>0.4</v>
      </c>
    </row>
    <row r="62" spans="1:27" x14ac:dyDescent="0.25">
      <c r="A62" s="518" t="s">
        <v>64</v>
      </c>
      <c r="B62" s="386" t="s">
        <v>622</v>
      </c>
      <c r="C62" s="365">
        <v>18.61</v>
      </c>
      <c r="D62" s="365">
        <v>27.43</v>
      </c>
      <c r="E62" s="364" t="s">
        <v>35</v>
      </c>
      <c r="F62" s="365">
        <v>4.03</v>
      </c>
      <c r="G62" s="365">
        <v>3.88</v>
      </c>
      <c r="H62" s="365" t="s">
        <v>35</v>
      </c>
      <c r="I62" s="365">
        <v>2.02</v>
      </c>
      <c r="J62" s="365">
        <v>1.94</v>
      </c>
      <c r="K62" s="611">
        <v>0.26</v>
      </c>
      <c r="L62" s="611">
        <v>0.125</v>
      </c>
      <c r="M62" s="611">
        <v>0.125</v>
      </c>
      <c r="N62" s="611">
        <v>0.125</v>
      </c>
      <c r="O62" s="365">
        <v>1</v>
      </c>
      <c r="P62" s="599"/>
      <c r="Q62" s="599"/>
      <c r="R62" s="599"/>
      <c r="S62" s="386">
        <v>69</v>
      </c>
      <c r="T62" s="386"/>
      <c r="U62" s="386">
        <v>31</v>
      </c>
      <c r="V62" s="386"/>
      <c r="W62" s="386"/>
      <c r="X62" s="617"/>
    </row>
    <row r="63" spans="1:27" s="436" customFormat="1" x14ac:dyDescent="0.25">
      <c r="A63" s="518" t="s">
        <v>66</v>
      </c>
      <c r="B63" s="386" t="s">
        <v>622</v>
      </c>
      <c r="C63" s="365">
        <v>103.48</v>
      </c>
      <c r="D63" s="365">
        <v>20.329999999999998</v>
      </c>
      <c r="E63" s="365" t="s">
        <v>35</v>
      </c>
      <c r="F63" s="365" t="s">
        <v>35</v>
      </c>
      <c r="G63" s="365" t="s">
        <v>35</v>
      </c>
      <c r="H63" s="365" t="s">
        <v>35</v>
      </c>
      <c r="I63" s="365" t="s">
        <v>35</v>
      </c>
      <c r="J63" s="365" t="s">
        <v>35</v>
      </c>
      <c r="K63" s="365" t="s">
        <v>35</v>
      </c>
      <c r="L63" s="365" t="s">
        <v>35</v>
      </c>
      <c r="M63" s="365" t="s">
        <v>35</v>
      </c>
      <c r="N63" s="365" t="s">
        <v>35</v>
      </c>
      <c r="O63" s="365"/>
      <c r="P63" s="365">
        <v>1</v>
      </c>
      <c r="Q63" s="365"/>
      <c r="R63" s="365"/>
      <c r="S63" s="386">
        <v>73.3</v>
      </c>
      <c r="T63" s="386"/>
      <c r="U63" s="386">
        <v>17.3</v>
      </c>
      <c r="V63" s="386"/>
      <c r="W63" s="386">
        <v>9.4</v>
      </c>
      <c r="X63" s="454"/>
    </row>
    <row r="64" spans="1:27" x14ac:dyDescent="0.25">
      <c r="A64" s="518" t="s">
        <v>65</v>
      </c>
      <c r="B64" s="386" t="s">
        <v>622</v>
      </c>
      <c r="C64" s="386" t="s">
        <v>35</v>
      </c>
      <c r="D64" s="386" t="s">
        <v>35</v>
      </c>
      <c r="E64" s="386" t="s">
        <v>35</v>
      </c>
      <c r="F64" s="386" t="s">
        <v>35</v>
      </c>
      <c r="G64" s="386" t="s">
        <v>35</v>
      </c>
      <c r="H64" s="386" t="s">
        <v>35</v>
      </c>
      <c r="I64" s="386" t="s">
        <v>1003</v>
      </c>
      <c r="J64" s="386" t="s">
        <v>1004</v>
      </c>
      <c r="K64" s="386">
        <v>0.52</v>
      </c>
      <c r="L64" s="386">
        <v>0.21</v>
      </c>
      <c r="M64" s="365">
        <v>0.11</v>
      </c>
      <c r="N64" s="365">
        <v>0.25</v>
      </c>
      <c r="O64" s="365">
        <v>1</v>
      </c>
      <c r="P64" s="365"/>
      <c r="Q64" s="365"/>
      <c r="R64" s="365"/>
      <c r="S64" s="386">
        <v>30</v>
      </c>
      <c r="T64" s="386">
        <v>7</v>
      </c>
      <c r="U64" s="386">
        <v>49</v>
      </c>
      <c r="V64" s="386">
        <v>4</v>
      </c>
      <c r="W64" s="386">
        <v>10</v>
      </c>
      <c r="X64" s="617"/>
    </row>
    <row r="65" spans="1:24" ht="16.5" thickBot="1" x14ac:dyDescent="0.3">
      <c r="A65" s="112" t="s">
        <v>89</v>
      </c>
      <c r="B65" s="386" t="s">
        <v>622</v>
      </c>
      <c r="C65" s="386">
        <v>57.95</v>
      </c>
      <c r="D65" s="386" t="s">
        <v>35</v>
      </c>
      <c r="E65" s="386" t="s">
        <v>35</v>
      </c>
      <c r="F65" s="386" t="s">
        <v>35</v>
      </c>
      <c r="G65" s="386" t="s">
        <v>35</v>
      </c>
      <c r="H65" s="386" t="s">
        <v>35</v>
      </c>
      <c r="I65" s="386">
        <v>2.3199999999999998</v>
      </c>
      <c r="J65" s="386">
        <v>2.3199999999999998</v>
      </c>
      <c r="K65" s="386">
        <v>0.3</v>
      </c>
      <c r="L65" s="386">
        <v>0.3</v>
      </c>
      <c r="M65" s="365">
        <v>0.3</v>
      </c>
      <c r="N65" s="365">
        <v>0.3</v>
      </c>
      <c r="O65" s="378">
        <v>1</v>
      </c>
      <c r="P65" s="458"/>
      <c r="Q65" s="458"/>
      <c r="R65" s="458"/>
      <c r="S65" s="386">
        <v>18</v>
      </c>
      <c r="T65" s="386">
        <v>75</v>
      </c>
      <c r="U65" s="386">
        <v>7</v>
      </c>
      <c r="V65" s="458"/>
      <c r="W65" s="458"/>
      <c r="X65" s="618"/>
    </row>
    <row r="66" spans="1:24" ht="21.75" customHeight="1" x14ac:dyDescent="0.25">
      <c r="A66" s="873" t="s">
        <v>1072</v>
      </c>
      <c r="B66" s="874"/>
      <c r="C66" s="874"/>
      <c r="D66" s="874"/>
      <c r="E66" s="874"/>
      <c r="F66" s="874"/>
      <c r="G66" s="874"/>
      <c r="H66" s="874"/>
      <c r="I66" s="874"/>
      <c r="J66" s="874"/>
      <c r="K66" s="874"/>
      <c r="L66" s="874"/>
      <c r="M66" s="874"/>
      <c r="N66" s="874"/>
      <c r="O66" s="874"/>
      <c r="P66" s="874"/>
      <c r="Q66" s="874"/>
      <c r="R66" s="874"/>
      <c r="S66" s="874"/>
      <c r="T66" s="874"/>
      <c r="U66" s="874"/>
      <c r="V66" s="874"/>
      <c r="W66" s="874"/>
      <c r="X66" s="875"/>
    </row>
    <row r="67" spans="1:24" x14ac:dyDescent="0.25">
      <c r="A67" s="520" t="s">
        <v>68</v>
      </c>
      <c r="B67" s="386" t="s">
        <v>622</v>
      </c>
      <c r="C67" s="386">
        <v>120.93</v>
      </c>
      <c r="D67" s="365">
        <v>37.64</v>
      </c>
      <c r="E67" s="365" t="s">
        <v>35</v>
      </c>
      <c r="F67" s="365" t="s">
        <v>35</v>
      </c>
      <c r="G67" s="365" t="s">
        <v>35</v>
      </c>
      <c r="H67" s="365" t="s">
        <v>35</v>
      </c>
      <c r="I67" s="365" t="s">
        <v>35</v>
      </c>
      <c r="J67" s="365" t="s">
        <v>35</v>
      </c>
      <c r="K67" s="365" t="s">
        <v>35</v>
      </c>
      <c r="L67" s="365" t="s">
        <v>35</v>
      </c>
      <c r="M67" s="365" t="s">
        <v>35</v>
      </c>
      <c r="N67" s="365" t="s">
        <v>35</v>
      </c>
      <c r="O67" s="365"/>
      <c r="P67" s="365">
        <v>1</v>
      </c>
      <c r="Q67" s="365"/>
      <c r="R67" s="365"/>
      <c r="S67" s="386">
        <v>54.3</v>
      </c>
      <c r="T67" s="386"/>
      <c r="U67" s="386">
        <v>40.299999999999997</v>
      </c>
      <c r="V67" s="386"/>
      <c r="W67" s="386">
        <v>5.4</v>
      </c>
      <c r="X67" s="407"/>
    </row>
    <row r="68" spans="1:24" ht="21" customHeight="1" x14ac:dyDescent="0.25">
      <c r="A68" s="520" t="s">
        <v>69</v>
      </c>
      <c r="B68" s="386" t="s">
        <v>622</v>
      </c>
      <c r="C68" s="386">
        <v>109.92</v>
      </c>
      <c r="D68" s="386">
        <v>29.12</v>
      </c>
      <c r="E68" s="386">
        <v>7.05</v>
      </c>
      <c r="F68" s="386">
        <v>1.75</v>
      </c>
      <c r="G68" s="386">
        <v>3.92</v>
      </c>
      <c r="H68" s="386">
        <v>1.17</v>
      </c>
      <c r="I68" s="386">
        <v>1.35</v>
      </c>
      <c r="J68" s="386">
        <v>1.35</v>
      </c>
      <c r="K68" s="386">
        <v>0.4</v>
      </c>
      <c r="L68" s="386">
        <v>0.25</v>
      </c>
      <c r="M68" s="386">
        <v>0.3</v>
      </c>
      <c r="N68" s="386">
        <v>0.2</v>
      </c>
      <c r="O68" s="386"/>
      <c r="P68" s="386"/>
      <c r="Q68" s="386"/>
      <c r="R68" s="386">
        <v>1</v>
      </c>
      <c r="S68" s="386">
        <v>73.510000000000005</v>
      </c>
      <c r="T68" s="386"/>
      <c r="U68" s="386">
        <v>26.49</v>
      </c>
      <c r="V68" s="386"/>
      <c r="W68" s="386"/>
      <c r="X68" s="407"/>
    </row>
    <row r="69" spans="1:24" ht="60.75" customHeight="1" x14ac:dyDescent="0.25">
      <c r="A69" s="663" t="s">
        <v>70</v>
      </c>
      <c r="B69" s="386" t="s">
        <v>622</v>
      </c>
      <c r="C69" s="59" t="s">
        <v>752</v>
      </c>
      <c r="D69" s="59" t="s">
        <v>751</v>
      </c>
      <c r="E69" s="386" t="s">
        <v>35</v>
      </c>
      <c r="F69" s="386" t="s">
        <v>35</v>
      </c>
      <c r="G69" s="386" t="s">
        <v>35</v>
      </c>
      <c r="H69" s="386">
        <v>6.43</v>
      </c>
      <c r="I69" s="386">
        <v>7.38</v>
      </c>
      <c r="J69" s="386">
        <v>5.48</v>
      </c>
      <c r="K69" s="210" t="s">
        <v>35</v>
      </c>
      <c r="L69" s="210" t="s">
        <v>35</v>
      </c>
      <c r="M69" s="210" t="s">
        <v>35</v>
      </c>
      <c r="N69" s="210" t="s">
        <v>35</v>
      </c>
      <c r="O69" s="210">
        <v>1</v>
      </c>
      <c r="P69" s="210"/>
      <c r="Q69" s="210"/>
      <c r="R69" s="210"/>
      <c r="S69" s="446">
        <v>50</v>
      </c>
      <c r="T69" s="446"/>
      <c r="U69" s="446">
        <v>20</v>
      </c>
      <c r="V69" s="446"/>
      <c r="W69" s="446">
        <v>30</v>
      </c>
      <c r="X69" s="453"/>
    </row>
    <row r="70" spans="1:24" ht="20.25" customHeight="1" x14ac:dyDescent="0.25">
      <c r="A70" s="520" t="s">
        <v>71</v>
      </c>
      <c r="B70" s="386" t="s">
        <v>585</v>
      </c>
      <c r="C70" s="386">
        <v>75.3</v>
      </c>
      <c r="D70" s="386">
        <v>12.94</v>
      </c>
      <c r="E70" s="386">
        <v>5.18</v>
      </c>
      <c r="F70" s="386">
        <v>3.6</v>
      </c>
      <c r="G70" s="386">
        <v>6.76</v>
      </c>
      <c r="H70" s="386">
        <v>2.63</v>
      </c>
      <c r="I70" s="386">
        <v>2.13</v>
      </c>
      <c r="J70" s="386">
        <v>3.46</v>
      </c>
      <c r="K70" s="386">
        <v>0.3</v>
      </c>
      <c r="L70" s="386">
        <v>0.18</v>
      </c>
      <c r="M70" s="386">
        <v>0.18</v>
      </c>
      <c r="N70" s="386">
        <v>0.18</v>
      </c>
      <c r="O70" s="386"/>
      <c r="P70" s="386">
        <v>1</v>
      </c>
      <c r="Q70" s="386"/>
      <c r="R70" s="386"/>
      <c r="S70" s="386">
        <v>75</v>
      </c>
      <c r="T70" s="386">
        <v>5</v>
      </c>
      <c r="U70" s="386">
        <v>10</v>
      </c>
      <c r="V70" s="386"/>
      <c r="W70" s="386">
        <v>10</v>
      </c>
      <c r="X70" s="407"/>
    </row>
    <row r="71" spans="1:24" ht="18.75" x14ac:dyDescent="0.25">
      <c r="A71" s="520" t="s">
        <v>72</v>
      </c>
      <c r="B71" s="386" t="s">
        <v>622</v>
      </c>
      <c r="C71" s="386">
        <v>83.1</v>
      </c>
      <c r="D71" s="386">
        <v>45.1</v>
      </c>
      <c r="E71" s="386" t="s">
        <v>1027</v>
      </c>
      <c r="F71" s="386" t="s">
        <v>1028</v>
      </c>
      <c r="G71" s="386" t="s">
        <v>1029</v>
      </c>
      <c r="H71" s="386">
        <v>1.56</v>
      </c>
      <c r="I71" s="386" t="s">
        <v>1028</v>
      </c>
      <c r="J71" s="386" t="s">
        <v>1029</v>
      </c>
      <c r="K71" s="386" t="s">
        <v>764</v>
      </c>
      <c r="L71" s="386" t="s">
        <v>763</v>
      </c>
      <c r="M71" s="386" t="s">
        <v>765</v>
      </c>
      <c r="N71" s="386" t="s">
        <v>765</v>
      </c>
      <c r="O71" s="386">
        <v>1</v>
      </c>
      <c r="P71" s="386"/>
      <c r="Q71" s="386"/>
      <c r="R71" s="386"/>
      <c r="S71" s="386">
        <v>55</v>
      </c>
      <c r="T71" s="386"/>
      <c r="U71" s="386">
        <v>35</v>
      </c>
      <c r="V71" s="386"/>
      <c r="W71" s="386"/>
      <c r="X71" s="407">
        <v>10</v>
      </c>
    </row>
    <row r="72" spans="1:24" ht="21" customHeight="1" x14ac:dyDescent="0.25">
      <c r="A72" s="520" t="s">
        <v>73</v>
      </c>
      <c r="B72" s="386" t="s">
        <v>585</v>
      </c>
      <c r="C72" s="386">
        <v>35.29</v>
      </c>
      <c r="D72" s="386">
        <v>28.84</v>
      </c>
      <c r="E72" s="386">
        <v>4.83</v>
      </c>
      <c r="F72" s="386">
        <v>4.83</v>
      </c>
      <c r="G72" s="386">
        <v>4.83</v>
      </c>
      <c r="H72" s="386">
        <v>1.62</v>
      </c>
      <c r="I72" s="386">
        <v>1.62</v>
      </c>
      <c r="J72" s="386">
        <v>1.62</v>
      </c>
      <c r="K72" s="386">
        <v>0.56000000000000005</v>
      </c>
      <c r="L72" s="386">
        <v>0.16</v>
      </c>
      <c r="M72" s="386">
        <v>0.16</v>
      </c>
      <c r="N72" s="386">
        <v>0.16</v>
      </c>
      <c r="O72" s="386"/>
      <c r="P72" s="386"/>
      <c r="Q72" s="386"/>
      <c r="R72" s="386">
        <v>1</v>
      </c>
      <c r="S72" s="386">
        <v>95.5</v>
      </c>
      <c r="T72" s="386"/>
      <c r="U72" s="386"/>
      <c r="V72" s="386"/>
      <c r="W72" s="386">
        <v>4.5</v>
      </c>
      <c r="X72" s="407"/>
    </row>
    <row r="73" spans="1:24" ht="23.25" customHeight="1" x14ac:dyDescent="0.25">
      <c r="A73" s="520" t="s">
        <v>74</v>
      </c>
      <c r="B73" s="386" t="s">
        <v>622</v>
      </c>
      <c r="C73" s="365" t="s">
        <v>35</v>
      </c>
      <c r="D73" s="365">
        <v>32.869999999999997</v>
      </c>
      <c r="E73" s="365" t="s">
        <v>35</v>
      </c>
      <c r="F73" s="365" t="s">
        <v>35</v>
      </c>
      <c r="G73" s="365" t="s">
        <v>35</v>
      </c>
      <c r="H73" s="365" t="s">
        <v>35</v>
      </c>
      <c r="I73" s="365" t="s">
        <v>35</v>
      </c>
      <c r="J73" s="365" t="s">
        <v>35</v>
      </c>
      <c r="K73" s="365" t="s">
        <v>35</v>
      </c>
      <c r="L73" s="365" t="s">
        <v>35</v>
      </c>
      <c r="M73" s="365" t="s">
        <v>35</v>
      </c>
      <c r="N73" s="365" t="s">
        <v>35</v>
      </c>
      <c r="O73" s="365">
        <v>1</v>
      </c>
      <c r="P73" s="365">
        <v>1</v>
      </c>
      <c r="Q73" s="365"/>
      <c r="R73" s="365">
        <v>1</v>
      </c>
      <c r="S73" s="365" t="s">
        <v>35</v>
      </c>
      <c r="T73" s="365" t="s">
        <v>35</v>
      </c>
      <c r="U73" s="365" t="s">
        <v>35</v>
      </c>
      <c r="V73" s="365" t="s">
        <v>35</v>
      </c>
      <c r="W73" s="365" t="s">
        <v>35</v>
      </c>
      <c r="X73" s="454" t="s">
        <v>35</v>
      </c>
    </row>
    <row r="74" spans="1:24" ht="32.25" thickBot="1" x14ac:dyDescent="0.3">
      <c r="A74" s="521" t="s">
        <v>75</v>
      </c>
      <c r="B74" s="455" t="s">
        <v>585</v>
      </c>
      <c r="C74" s="390">
        <v>199.65</v>
      </c>
      <c r="D74" s="456" t="s">
        <v>769</v>
      </c>
      <c r="E74" s="390">
        <v>12.8</v>
      </c>
      <c r="F74" s="390">
        <v>8.8000000000000007</v>
      </c>
      <c r="G74" s="390">
        <v>12.8</v>
      </c>
      <c r="H74" s="390">
        <v>4.18</v>
      </c>
      <c r="I74" s="390">
        <v>2.88</v>
      </c>
      <c r="J74" s="390">
        <v>4.18</v>
      </c>
      <c r="K74" s="390" t="s">
        <v>770</v>
      </c>
      <c r="L74" s="390" t="s">
        <v>771</v>
      </c>
      <c r="M74" s="390" t="s">
        <v>773</v>
      </c>
      <c r="N74" s="390" t="s">
        <v>772</v>
      </c>
      <c r="O74" s="457"/>
      <c r="P74" s="457">
        <v>1</v>
      </c>
      <c r="Q74" s="458"/>
      <c r="R74" s="458"/>
      <c r="S74" s="390">
        <v>55.2</v>
      </c>
      <c r="T74" s="390"/>
      <c r="U74" s="390">
        <v>27.5</v>
      </c>
      <c r="V74" s="390"/>
      <c r="W74" s="390">
        <v>6.3</v>
      </c>
      <c r="X74" s="434">
        <v>11</v>
      </c>
    </row>
    <row r="77" spans="1:24" x14ac:dyDescent="0.25">
      <c r="A77" s="452" t="s">
        <v>785</v>
      </c>
    </row>
  </sheetData>
  <mergeCells count="26">
    <mergeCell ref="A66:X66"/>
    <mergeCell ref="O10:R10"/>
    <mergeCell ref="O6:R6"/>
    <mergeCell ref="O18:R18"/>
    <mergeCell ref="E23:G23"/>
    <mergeCell ref="A28:X28"/>
    <mergeCell ref="A34:X34"/>
    <mergeCell ref="A41:X41"/>
    <mergeCell ref="A49:X49"/>
    <mergeCell ref="A54:X54"/>
    <mergeCell ref="A59:X59"/>
    <mergeCell ref="O38:R38"/>
    <mergeCell ref="A5:X5"/>
    <mergeCell ref="A11:X11"/>
    <mergeCell ref="A20:X20"/>
    <mergeCell ref="A1:X1"/>
    <mergeCell ref="S3:X3"/>
    <mergeCell ref="O3:R3"/>
    <mergeCell ref="F3:G3"/>
    <mergeCell ref="H3:H4"/>
    <mergeCell ref="I3:J3"/>
    <mergeCell ref="K3:N3"/>
    <mergeCell ref="B3:B4"/>
    <mergeCell ref="C3:C4"/>
    <mergeCell ref="D3:D4"/>
    <mergeCell ref="E3:E4"/>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pane ySplit="3" topLeftCell="A4" activePane="bottomLeft" state="frozen"/>
      <selection pane="bottomLeft" sqref="A1:F1"/>
    </sheetView>
  </sheetViews>
  <sheetFormatPr defaultRowHeight="15.75" x14ac:dyDescent="0.25"/>
  <cols>
    <col min="1" max="1" width="24.875" style="364" customWidth="1"/>
    <col min="2" max="2" width="25" style="429" customWidth="1"/>
    <col min="3" max="3" width="30.625" style="429" customWidth="1"/>
    <col min="4" max="4" width="31.625" style="429" customWidth="1"/>
    <col min="5" max="5" width="23.5" style="429" customWidth="1"/>
    <col min="6" max="6" width="49.875" style="429" customWidth="1"/>
    <col min="7" max="7" width="11.375" style="364" customWidth="1"/>
    <col min="8" max="8" width="11" style="364" customWidth="1"/>
    <col min="9" max="16384" width="9" style="364"/>
  </cols>
  <sheetData>
    <row r="1" spans="1:21" ht="26.25" customHeight="1" x14ac:dyDescent="0.25">
      <c r="A1" s="741" t="s">
        <v>784</v>
      </c>
      <c r="B1" s="741"/>
      <c r="C1" s="741"/>
      <c r="D1" s="741"/>
      <c r="E1" s="741"/>
      <c r="F1" s="741"/>
      <c r="G1" s="361"/>
      <c r="H1" s="361"/>
      <c r="I1" s="361"/>
      <c r="J1" s="361"/>
      <c r="K1" s="361"/>
      <c r="L1" s="361"/>
      <c r="M1" s="361"/>
      <c r="N1" s="361"/>
      <c r="O1" s="361"/>
      <c r="P1" s="361"/>
      <c r="Q1" s="361"/>
      <c r="R1" s="361"/>
      <c r="S1" s="361"/>
      <c r="T1" s="361"/>
      <c r="U1" s="361"/>
    </row>
    <row r="2" spans="1:21" ht="23.25" customHeight="1" thickBot="1" x14ac:dyDescent="0.3">
      <c r="A2" s="442"/>
      <c r="B2" s="423"/>
      <c r="C2" s="423"/>
      <c r="D2" s="423"/>
      <c r="E2" s="423"/>
      <c r="F2" s="423"/>
      <c r="G2" s="361"/>
      <c r="H2" s="361"/>
      <c r="I2" s="361"/>
      <c r="J2" s="361"/>
      <c r="K2" s="361"/>
      <c r="L2" s="361"/>
      <c r="M2" s="361"/>
      <c r="N2" s="361"/>
      <c r="O2" s="361"/>
      <c r="P2" s="361"/>
      <c r="Q2" s="361"/>
      <c r="R2" s="361"/>
      <c r="S2" s="361"/>
      <c r="T2" s="361"/>
      <c r="U2" s="361"/>
    </row>
    <row r="3" spans="1:21" ht="63" customHeight="1" thickBot="1" x14ac:dyDescent="0.3">
      <c r="A3" s="442"/>
      <c r="B3" s="493" t="s">
        <v>580</v>
      </c>
      <c r="C3" s="494" t="s">
        <v>581</v>
      </c>
      <c r="D3" s="494" t="s">
        <v>584</v>
      </c>
      <c r="E3" s="494" t="s">
        <v>582</v>
      </c>
      <c r="F3" s="495" t="s">
        <v>583</v>
      </c>
      <c r="G3" s="362"/>
      <c r="H3" s="362"/>
      <c r="I3" s="362"/>
      <c r="J3" s="362"/>
      <c r="K3" s="362"/>
      <c r="L3" s="361"/>
    </row>
    <row r="4" spans="1:21" ht="24.75" customHeight="1" x14ac:dyDescent="0.25">
      <c r="A4" s="873" t="s">
        <v>91</v>
      </c>
      <c r="B4" s="874"/>
      <c r="C4" s="874"/>
      <c r="D4" s="874"/>
      <c r="E4" s="874"/>
      <c r="F4" s="875"/>
    </row>
    <row r="5" spans="1:21" ht="62.25" customHeight="1" x14ac:dyDescent="0.25">
      <c r="A5" s="839" t="s">
        <v>15</v>
      </c>
      <c r="B5" s="197" t="s">
        <v>597</v>
      </c>
      <c r="C5" s="197" t="s">
        <v>598</v>
      </c>
      <c r="D5" s="197" t="s">
        <v>586</v>
      </c>
      <c r="E5" s="396">
        <v>41534</v>
      </c>
      <c r="F5" s="438" t="s">
        <v>599</v>
      </c>
      <c r="G5" s="1"/>
      <c r="H5" s="1"/>
      <c r="I5" s="1"/>
      <c r="J5" s="1"/>
      <c r="K5" s="1"/>
      <c r="L5" s="1"/>
      <c r="M5" s="1"/>
      <c r="N5" s="1"/>
      <c r="O5" s="1"/>
    </row>
    <row r="6" spans="1:21" ht="47.25" x14ac:dyDescent="0.25">
      <c r="A6" s="903"/>
      <c r="B6" s="197" t="s">
        <v>467</v>
      </c>
      <c r="C6" s="197" t="s">
        <v>600</v>
      </c>
      <c r="D6" s="197" t="s">
        <v>588</v>
      </c>
      <c r="E6" s="396">
        <v>41627</v>
      </c>
      <c r="F6" s="438" t="s">
        <v>589</v>
      </c>
      <c r="G6" s="1"/>
      <c r="H6" s="1"/>
      <c r="I6" s="1"/>
      <c r="J6" s="1"/>
      <c r="K6" s="1"/>
      <c r="L6" s="1"/>
      <c r="M6" s="1"/>
    </row>
    <row r="7" spans="1:21" ht="47.25" x14ac:dyDescent="0.25">
      <c r="A7" s="840"/>
      <c r="B7" s="197" t="s">
        <v>508</v>
      </c>
      <c r="C7" s="197" t="s">
        <v>590</v>
      </c>
      <c r="D7" s="197" t="s">
        <v>591</v>
      </c>
      <c r="E7" s="396">
        <v>41205</v>
      </c>
      <c r="F7" s="438" t="s">
        <v>801</v>
      </c>
      <c r="G7" s="1"/>
      <c r="H7" s="1"/>
      <c r="I7" s="1"/>
      <c r="J7" s="1"/>
      <c r="K7" s="1"/>
      <c r="L7" s="1"/>
      <c r="M7" s="1"/>
    </row>
    <row r="8" spans="1:21" ht="54.75" customHeight="1" x14ac:dyDescent="0.25">
      <c r="A8" s="911" t="s">
        <v>16</v>
      </c>
      <c r="B8" s="368" t="s">
        <v>597</v>
      </c>
      <c r="C8" s="368" t="s">
        <v>1066</v>
      </c>
      <c r="D8" s="368" t="s">
        <v>614</v>
      </c>
      <c r="E8" s="396">
        <v>41652</v>
      </c>
      <c r="F8" s="438" t="s">
        <v>825</v>
      </c>
    </row>
    <row r="9" spans="1:21" ht="55.5" customHeight="1" x14ac:dyDescent="0.25">
      <c r="A9" s="912"/>
      <c r="B9" s="368" t="s">
        <v>587</v>
      </c>
      <c r="C9" s="368" t="s">
        <v>1067</v>
      </c>
      <c r="D9" s="368" t="s">
        <v>614</v>
      </c>
      <c r="E9" s="396">
        <v>41660</v>
      </c>
      <c r="F9" s="438" t="s">
        <v>615</v>
      </c>
    </row>
    <row r="10" spans="1:21" ht="75.75" customHeight="1" x14ac:dyDescent="0.25">
      <c r="A10" s="838" t="s">
        <v>85</v>
      </c>
      <c r="B10" s="164" t="s">
        <v>516</v>
      </c>
      <c r="C10" s="164" t="s">
        <v>621</v>
      </c>
      <c r="D10" s="164" t="s">
        <v>619</v>
      </c>
      <c r="E10" s="396">
        <v>41518</v>
      </c>
      <c r="F10" s="430" t="s">
        <v>832</v>
      </c>
    </row>
    <row r="11" spans="1:21" ht="72" customHeight="1" x14ac:dyDescent="0.25">
      <c r="A11" s="838"/>
      <c r="B11" s="197" t="s">
        <v>467</v>
      </c>
      <c r="C11" s="164" t="s">
        <v>834</v>
      </c>
      <c r="D11" s="164" t="s">
        <v>620</v>
      </c>
      <c r="E11" s="396">
        <v>42410</v>
      </c>
      <c r="F11" s="430" t="s">
        <v>833</v>
      </c>
    </row>
    <row r="12" spans="1:21" ht="54.75" customHeight="1" x14ac:dyDescent="0.25">
      <c r="A12" s="839" t="s">
        <v>18</v>
      </c>
      <c r="B12" s="197" t="s">
        <v>601</v>
      </c>
      <c r="C12" s="197" t="s">
        <v>601</v>
      </c>
      <c r="D12" s="197" t="s">
        <v>602</v>
      </c>
      <c r="E12" s="197" t="s">
        <v>603</v>
      </c>
      <c r="F12" s="438" t="s">
        <v>604</v>
      </c>
    </row>
    <row r="13" spans="1:21" ht="36.75" customHeight="1" x14ac:dyDescent="0.25">
      <c r="A13" s="903"/>
      <c r="B13" s="197" t="s">
        <v>612</v>
      </c>
      <c r="C13" s="197" t="s">
        <v>612</v>
      </c>
      <c r="D13" s="197" t="s">
        <v>605</v>
      </c>
      <c r="E13" s="197" t="s">
        <v>606</v>
      </c>
      <c r="F13" s="438" t="s">
        <v>607</v>
      </c>
    </row>
    <row r="14" spans="1:21" ht="58.5" customHeight="1" x14ac:dyDescent="0.25">
      <c r="A14" s="840"/>
      <c r="B14" s="197" t="s">
        <v>601</v>
      </c>
      <c r="C14" s="197" t="s">
        <v>608</v>
      </c>
      <c r="D14" s="197" t="s">
        <v>609</v>
      </c>
      <c r="E14" s="197" t="s">
        <v>610</v>
      </c>
      <c r="F14" s="438" t="s">
        <v>611</v>
      </c>
    </row>
    <row r="15" spans="1:21" ht="54.75" customHeight="1" x14ac:dyDescent="0.25">
      <c r="A15" s="839" t="s">
        <v>19</v>
      </c>
      <c r="B15" s="197" t="s">
        <v>597</v>
      </c>
      <c r="C15" s="197" t="s">
        <v>613</v>
      </c>
      <c r="D15" s="197" t="s">
        <v>614</v>
      </c>
      <c r="E15" s="396">
        <v>41652</v>
      </c>
      <c r="F15" s="438" t="s">
        <v>825</v>
      </c>
    </row>
    <row r="16" spans="1:21" ht="54" customHeight="1" x14ac:dyDescent="0.25">
      <c r="A16" s="840"/>
      <c r="B16" s="197" t="s">
        <v>467</v>
      </c>
      <c r="C16" s="197" t="s">
        <v>616</v>
      </c>
      <c r="D16" s="197" t="s">
        <v>614</v>
      </c>
      <c r="E16" s="396">
        <v>41660</v>
      </c>
      <c r="F16" s="438" t="s">
        <v>615</v>
      </c>
    </row>
    <row r="17" spans="1:8" ht="54" customHeight="1" x14ac:dyDescent="0.25">
      <c r="A17" s="679" t="s">
        <v>20</v>
      </c>
      <c r="B17" s="164" t="s">
        <v>650</v>
      </c>
      <c r="C17" s="164" t="s">
        <v>727</v>
      </c>
      <c r="D17" s="164" t="s">
        <v>186</v>
      </c>
      <c r="E17" s="396">
        <v>41656</v>
      </c>
      <c r="F17" s="430" t="s">
        <v>649</v>
      </c>
    </row>
    <row r="18" spans="1:8" ht="50.25" customHeight="1" x14ac:dyDescent="0.25">
      <c r="A18" s="839" t="s">
        <v>365</v>
      </c>
      <c r="B18" s="197" t="s">
        <v>467</v>
      </c>
      <c r="C18" s="492" t="s">
        <v>830</v>
      </c>
      <c r="D18" s="492" t="s">
        <v>614</v>
      </c>
      <c r="E18" s="396">
        <v>41660</v>
      </c>
      <c r="F18" s="171" t="s">
        <v>615</v>
      </c>
    </row>
    <row r="19" spans="1:8" ht="56.25" customHeight="1" thickBot="1" x14ac:dyDescent="0.3">
      <c r="A19" s="914"/>
      <c r="B19" s="440" t="s">
        <v>597</v>
      </c>
      <c r="C19" s="440" t="s">
        <v>617</v>
      </c>
      <c r="D19" s="440" t="s">
        <v>614</v>
      </c>
      <c r="E19" s="424">
        <v>41638</v>
      </c>
      <c r="F19" s="439" t="s">
        <v>618</v>
      </c>
    </row>
    <row r="20" spans="1:8" ht="24.75" customHeight="1" x14ac:dyDescent="0.25">
      <c r="A20" s="873" t="s">
        <v>92</v>
      </c>
      <c r="B20" s="874"/>
      <c r="C20" s="874"/>
      <c r="D20" s="874"/>
      <c r="E20" s="874"/>
      <c r="F20" s="875"/>
    </row>
    <row r="21" spans="1:8" ht="52.5" customHeight="1" x14ac:dyDescent="0.25">
      <c r="A21" s="443" t="s">
        <v>22</v>
      </c>
      <c r="B21" s="197" t="s">
        <v>597</v>
      </c>
      <c r="C21" s="197" t="s">
        <v>623</v>
      </c>
      <c r="D21" s="197" t="s">
        <v>624</v>
      </c>
      <c r="E21" s="393">
        <v>41556</v>
      </c>
      <c r="F21" s="438" t="s">
        <v>838</v>
      </c>
    </row>
    <row r="22" spans="1:8" ht="63" x14ac:dyDescent="0.25">
      <c r="A22" s="838" t="s">
        <v>24</v>
      </c>
      <c r="B22" s="164" t="s">
        <v>597</v>
      </c>
      <c r="C22" s="164" t="s">
        <v>628</v>
      </c>
      <c r="D22" s="164" t="s">
        <v>626</v>
      </c>
      <c r="E22" s="425">
        <v>41474</v>
      </c>
      <c r="F22" s="430" t="s">
        <v>842</v>
      </c>
    </row>
    <row r="23" spans="1:8" ht="65.25" customHeight="1" x14ac:dyDescent="0.25">
      <c r="A23" s="838"/>
      <c r="B23" s="197" t="s">
        <v>467</v>
      </c>
      <c r="C23" s="164" t="s">
        <v>629</v>
      </c>
      <c r="D23" s="164" t="s">
        <v>627</v>
      </c>
      <c r="E23" s="425">
        <v>41410</v>
      </c>
      <c r="F23" s="430" t="s">
        <v>841</v>
      </c>
    </row>
    <row r="24" spans="1:8" ht="51" customHeight="1" x14ac:dyDescent="0.25">
      <c r="A24" s="839" t="s">
        <v>25</v>
      </c>
      <c r="B24" s="197" t="s">
        <v>847</v>
      </c>
      <c r="C24" s="164" t="s">
        <v>415</v>
      </c>
      <c r="D24" s="164" t="s">
        <v>848</v>
      </c>
      <c r="E24" s="425">
        <v>42146</v>
      </c>
      <c r="F24" s="430" t="s">
        <v>849</v>
      </c>
    </row>
    <row r="25" spans="1:8" ht="50.25" customHeight="1" x14ac:dyDescent="0.25">
      <c r="A25" s="903"/>
      <c r="B25" s="164" t="s">
        <v>597</v>
      </c>
      <c r="C25" s="164" t="s">
        <v>630</v>
      </c>
      <c r="D25" s="164" t="s">
        <v>619</v>
      </c>
      <c r="E25" s="425">
        <v>41514</v>
      </c>
      <c r="F25" s="430" t="s">
        <v>631</v>
      </c>
    </row>
    <row r="26" spans="1:8" ht="69.75" customHeight="1" x14ac:dyDescent="0.25">
      <c r="A26" s="903"/>
      <c r="B26" s="197" t="s">
        <v>467</v>
      </c>
      <c r="C26" s="164" t="s">
        <v>632</v>
      </c>
      <c r="D26" s="164" t="s">
        <v>633</v>
      </c>
      <c r="E26" s="425">
        <v>41992</v>
      </c>
      <c r="F26" s="430" t="s">
        <v>845</v>
      </c>
    </row>
    <row r="27" spans="1:8" ht="30.75" customHeight="1" x14ac:dyDescent="0.25">
      <c r="A27" s="840"/>
      <c r="B27" s="197" t="s">
        <v>447</v>
      </c>
      <c r="C27" s="197" t="s">
        <v>634</v>
      </c>
      <c r="D27" s="197" t="s">
        <v>635</v>
      </c>
      <c r="E27" s="396">
        <v>42359</v>
      </c>
      <c r="F27" s="550" t="s">
        <v>846</v>
      </c>
      <c r="H27" s="551"/>
    </row>
    <row r="28" spans="1:8" ht="40.5" customHeight="1" x14ac:dyDescent="0.25">
      <c r="A28" s="913" t="s">
        <v>26</v>
      </c>
      <c r="B28" s="197" t="s">
        <v>467</v>
      </c>
      <c r="C28" s="164" t="s">
        <v>88</v>
      </c>
      <c r="D28" s="164" t="s">
        <v>619</v>
      </c>
      <c r="E28" s="396">
        <v>41422</v>
      </c>
      <c r="F28" s="430" t="s">
        <v>636</v>
      </c>
    </row>
    <row r="29" spans="1:8" ht="31.5" x14ac:dyDescent="0.25">
      <c r="A29" s="913"/>
      <c r="B29" s="197" t="s">
        <v>597</v>
      </c>
      <c r="C29" s="164" t="s">
        <v>88</v>
      </c>
      <c r="D29" s="164" t="s">
        <v>619</v>
      </c>
      <c r="E29" s="396">
        <v>41547</v>
      </c>
      <c r="F29" s="430" t="s">
        <v>637</v>
      </c>
    </row>
    <row r="30" spans="1:8" ht="31.5" x14ac:dyDescent="0.25">
      <c r="A30" s="913"/>
      <c r="B30" s="197" t="s">
        <v>447</v>
      </c>
      <c r="C30" s="164" t="s">
        <v>88</v>
      </c>
      <c r="D30" s="197" t="s">
        <v>635</v>
      </c>
      <c r="E30" s="396" t="s">
        <v>639</v>
      </c>
      <c r="F30" s="430" t="s">
        <v>638</v>
      </c>
    </row>
    <row r="31" spans="1:8" ht="31.5" x14ac:dyDescent="0.25">
      <c r="A31" s="838" t="s">
        <v>27</v>
      </c>
      <c r="B31" s="164" t="s">
        <v>645</v>
      </c>
      <c r="C31" s="395" t="s">
        <v>859</v>
      </c>
      <c r="D31" s="164" t="s">
        <v>646</v>
      </c>
      <c r="E31" s="396">
        <v>41442</v>
      </c>
      <c r="F31" s="430" t="s">
        <v>647</v>
      </c>
    </row>
    <row r="32" spans="1:8" ht="37.5" customHeight="1" x14ac:dyDescent="0.25">
      <c r="A32" s="838"/>
      <c r="B32" s="395" t="s">
        <v>644</v>
      </c>
      <c r="C32" s="164" t="s">
        <v>496</v>
      </c>
      <c r="D32" s="164" t="s">
        <v>648</v>
      </c>
      <c r="E32" s="396">
        <v>41389</v>
      </c>
      <c r="F32" s="418" t="s">
        <v>860</v>
      </c>
    </row>
    <row r="33" spans="1:6" ht="63" x14ac:dyDescent="0.25">
      <c r="A33" s="838" t="s">
        <v>28</v>
      </c>
      <c r="B33" s="395" t="s">
        <v>644</v>
      </c>
      <c r="C33" s="395" t="s">
        <v>88</v>
      </c>
      <c r="D33" s="395" t="s">
        <v>640</v>
      </c>
      <c r="E33" s="395" t="s">
        <v>641</v>
      </c>
      <c r="F33" s="419" t="s">
        <v>642</v>
      </c>
    </row>
    <row r="34" spans="1:6" ht="57" customHeight="1" thickBot="1" x14ac:dyDescent="0.3">
      <c r="A34" s="907"/>
      <c r="B34" s="440" t="s">
        <v>597</v>
      </c>
      <c r="C34" s="426" t="s">
        <v>88</v>
      </c>
      <c r="D34" s="395" t="s">
        <v>683</v>
      </c>
      <c r="E34" s="424">
        <v>41577</v>
      </c>
      <c r="F34" s="431" t="s">
        <v>643</v>
      </c>
    </row>
    <row r="35" spans="1:6" ht="28.5" customHeight="1" x14ac:dyDescent="0.25">
      <c r="A35" s="904" t="s">
        <v>93</v>
      </c>
      <c r="B35" s="905"/>
      <c r="C35" s="905"/>
      <c r="D35" s="905"/>
      <c r="E35" s="905"/>
      <c r="F35" s="906"/>
    </row>
    <row r="36" spans="1:6" ht="58.5" customHeight="1" x14ac:dyDescent="0.25">
      <c r="A36" s="528" t="s">
        <v>29</v>
      </c>
      <c r="B36" s="395" t="s">
        <v>652</v>
      </c>
      <c r="C36" s="164" t="s">
        <v>88</v>
      </c>
      <c r="D36" s="395" t="s">
        <v>683</v>
      </c>
      <c r="E36" s="393">
        <v>42172</v>
      </c>
      <c r="F36" s="432" t="s">
        <v>862</v>
      </c>
    </row>
    <row r="37" spans="1:6" ht="47.25" x14ac:dyDescent="0.25">
      <c r="A37" s="528" t="s">
        <v>30</v>
      </c>
      <c r="B37" s="164" t="s">
        <v>654</v>
      </c>
      <c r="C37" s="164" t="s">
        <v>552</v>
      </c>
      <c r="D37" s="164" t="s">
        <v>653</v>
      </c>
      <c r="E37" s="396">
        <v>41941</v>
      </c>
      <c r="F37" s="418">
        <v>41941</v>
      </c>
    </row>
    <row r="38" spans="1:6" ht="54" customHeight="1" x14ac:dyDescent="0.25">
      <c r="A38" s="908" t="s">
        <v>31</v>
      </c>
      <c r="B38" s="164" t="s">
        <v>516</v>
      </c>
      <c r="C38" s="164" t="s">
        <v>868</v>
      </c>
      <c r="D38" s="164" t="s">
        <v>869</v>
      </c>
      <c r="E38" s="396"/>
      <c r="F38" s="418" t="s">
        <v>870</v>
      </c>
    </row>
    <row r="39" spans="1:6" ht="64.5" customHeight="1" x14ac:dyDescent="0.25">
      <c r="A39" s="910"/>
      <c r="B39" s="164" t="s">
        <v>506</v>
      </c>
      <c r="C39" s="164" t="s">
        <v>711</v>
      </c>
      <c r="D39" s="164" t="s">
        <v>620</v>
      </c>
      <c r="E39" s="396"/>
      <c r="F39" s="418" t="s">
        <v>871</v>
      </c>
    </row>
    <row r="40" spans="1:6" ht="63" x14ac:dyDescent="0.25">
      <c r="A40" s="902" t="s">
        <v>32</v>
      </c>
      <c r="B40" s="395" t="s">
        <v>644</v>
      </c>
      <c r="C40" s="197" t="s">
        <v>88</v>
      </c>
      <c r="D40" s="395" t="s">
        <v>640</v>
      </c>
      <c r="E40" s="428">
        <v>41470</v>
      </c>
      <c r="F40" s="419" t="s">
        <v>874</v>
      </c>
    </row>
    <row r="41" spans="1:6" ht="27.75" customHeight="1" x14ac:dyDescent="0.25">
      <c r="A41" s="902"/>
      <c r="B41" s="395" t="s">
        <v>463</v>
      </c>
      <c r="C41" s="395" t="s">
        <v>463</v>
      </c>
      <c r="D41" s="395" t="s">
        <v>655</v>
      </c>
      <c r="E41" s="428">
        <v>41753</v>
      </c>
      <c r="F41" s="419" t="s">
        <v>875</v>
      </c>
    </row>
    <row r="42" spans="1:6" ht="57" customHeight="1" x14ac:dyDescent="0.25">
      <c r="A42" s="902"/>
      <c r="B42" s="164" t="s">
        <v>467</v>
      </c>
      <c r="C42" s="164" t="s">
        <v>877</v>
      </c>
      <c r="D42" s="164" t="s">
        <v>656</v>
      </c>
      <c r="E42" s="396">
        <v>41636</v>
      </c>
      <c r="F42" s="430" t="s">
        <v>876</v>
      </c>
    </row>
    <row r="43" spans="1:6" ht="114" customHeight="1" x14ac:dyDescent="0.25">
      <c r="A43" s="908" t="s">
        <v>34</v>
      </c>
      <c r="B43" s="164" t="s">
        <v>657</v>
      </c>
      <c r="C43" s="164" t="s">
        <v>88</v>
      </c>
      <c r="D43" s="164" t="s">
        <v>658</v>
      </c>
      <c r="E43" s="164" t="s">
        <v>659</v>
      </c>
      <c r="F43" s="430" t="s">
        <v>883</v>
      </c>
    </row>
    <row r="44" spans="1:6" ht="31.5" x14ac:dyDescent="0.25">
      <c r="A44" s="909"/>
      <c r="B44" s="395" t="s">
        <v>660</v>
      </c>
      <c r="C44" s="395" t="s">
        <v>660</v>
      </c>
      <c r="D44" s="395" t="s">
        <v>619</v>
      </c>
      <c r="E44" s="427" t="s">
        <v>661</v>
      </c>
      <c r="F44" s="430" t="s">
        <v>881</v>
      </c>
    </row>
    <row r="45" spans="1:6" ht="22.5" customHeight="1" x14ac:dyDescent="0.25">
      <c r="A45" s="909"/>
      <c r="B45" s="164" t="s">
        <v>449</v>
      </c>
      <c r="C45" s="164" t="s">
        <v>472</v>
      </c>
      <c r="D45" s="164" t="s">
        <v>662</v>
      </c>
      <c r="E45" s="164"/>
      <c r="F45" s="430" t="s">
        <v>882</v>
      </c>
    </row>
    <row r="46" spans="1:6" ht="36.75" customHeight="1" x14ac:dyDescent="0.25">
      <c r="A46" s="909"/>
      <c r="B46" s="164" t="s">
        <v>447</v>
      </c>
      <c r="C46" s="164" t="s">
        <v>663</v>
      </c>
      <c r="D46" s="164" t="s">
        <v>662</v>
      </c>
      <c r="E46" s="164" t="s">
        <v>664</v>
      </c>
      <c r="F46" s="430" t="s">
        <v>880</v>
      </c>
    </row>
    <row r="47" spans="1:6" ht="36.75" customHeight="1" x14ac:dyDescent="0.25">
      <c r="A47" s="910"/>
      <c r="B47" s="164" t="s">
        <v>879</v>
      </c>
      <c r="C47" s="164" t="s">
        <v>472</v>
      </c>
      <c r="D47" s="164" t="s">
        <v>662</v>
      </c>
      <c r="E47" s="164"/>
      <c r="F47" s="418">
        <v>42096</v>
      </c>
    </row>
    <row r="48" spans="1:6" ht="54.75" customHeight="1" x14ac:dyDescent="0.25">
      <c r="A48" s="902" t="s">
        <v>36</v>
      </c>
      <c r="B48" s="197" t="s">
        <v>516</v>
      </c>
      <c r="C48" s="197" t="s">
        <v>666</v>
      </c>
      <c r="D48" s="164" t="s">
        <v>665</v>
      </c>
      <c r="E48" s="396">
        <v>41551</v>
      </c>
      <c r="F48" s="418" t="s">
        <v>954</v>
      </c>
    </row>
    <row r="49" spans="1:6" ht="81.75" customHeight="1" x14ac:dyDescent="0.25">
      <c r="A49" s="902"/>
      <c r="B49" s="197" t="s">
        <v>506</v>
      </c>
      <c r="C49" s="197" t="s">
        <v>667</v>
      </c>
      <c r="D49" s="164" t="s">
        <v>656</v>
      </c>
      <c r="E49" s="396">
        <v>42004</v>
      </c>
      <c r="F49" s="418" t="s">
        <v>955</v>
      </c>
    </row>
    <row r="50" spans="1:6" ht="52.5" customHeight="1" thickBot="1" x14ac:dyDescent="0.3">
      <c r="A50" s="445" t="s">
        <v>38</v>
      </c>
      <c r="B50" s="440" t="s">
        <v>597</v>
      </c>
      <c r="C50" s="440" t="s">
        <v>597</v>
      </c>
      <c r="D50" s="395" t="s">
        <v>619</v>
      </c>
      <c r="E50" s="451">
        <v>41453</v>
      </c>
      <c r="F50" s="439" t="s">
        <v>885</v>
      </c>
    </row>
    <row r="51" spans="1:6" ht="27" customHeight="1" x14ac:dyDescent="0.25">
      <c r="A51" s="904" t="s">
        <v>94</v>
      </c>
      <c r="B51" s="905"/>
      <c r="C51" s="905"/>
      <c r="D51" s="905"/>
      <c r="E51" s="905"/>
      <c r="F51" s="906"/>
    </row>
    <row r="52" spans="1:6" ht="42.75" customHeight="1" x14ac:dyDescent="0.25">
      <c r="A52" s="839" t="s">
        <v>41</v>
      </c>
      <c r="B52" s="197" t="s">
        <v>442</v>
      </c>
      <c r="C52" s="197" t="s">
        <v>669</v>
      </c>
      <c r="D52" s="164" t="s">
        <v>665</v>
      </c>
      <c r="E52" s="437">
        <v>42061</v>
      </c>
      <c r="F52" s="438" t="s">
        <v>889</v>
      </c>
    </row>
    <row r="53" spans="1:6" ht="51" customHeight="1" x14ac:dyDescent="0.25">
      <c r="A53" s="903"/>
      <c r="B53" s="197" t="s">
        <v>597</v>
      </c>
      <c r="C53" s="197" t="s">
        <v>669</v>
      </c>
      <c r="D53" s="395" t="s">
        <v>619</v>
      </c>
      <c r="E53" s="437">
        <v>41589</v>
      </c>
      <c r="F53" s="438" t="s">
        <v>887</v>
      </c>
    </row>
    <row r="54" spans="1:6" ht="49.5" customHeight="1" x14ac:dyDescent="0.25">
      <c r="A54" s="840"/>
      <c r="B54" s="197" t="s">
        <v>467</v>
      </c>
      <c r="C54" s="197" t="s">
        <v>669</v>
      </c>
      <c r="D54" s="197" t="s">
        <v>656</v>
      </c>
      <c r="E54" s="437">
        <v>41844</v>
      </c>
      <c r="F54" s="438" t="s">
        <v>888</v>
      </c>
    </row>
    <row r="55" spans="1:6" ht="40.5" customHeight="1" x14ac:dyDescent="0.25">
      <c r="A55" s="838" t="s">
        <v>42</v>
      </c>
      <c r="B55" s="164" t="s">
        <v>442</v>
      </c>
      <c r="C55" s="164" t="s">
        <v>669</v>
      </c>
      <c r="D55" s="164" t="s">
        <v>665</v>
      </c>
      <c r="E55" s="396">
        <v>42061</v>
      </c>
      <c r="F55" s="430" t="s">
        <v>889</v>
      </c>
    </row>
    <row r="56" spans="1:6" ht="54" customHeight="1" x14ac:dyDescent="0.25">
      <c r="A56" s="838"/>
      <c r="B56" s="164" t="s">
        <v>597</v>
      </c>
      <c r="C56" s="164" t="s">
        <v>669</v>
      </c>
      <c r="D56" s="395" t="s">
        <v>683</v>
      </c>
      <c r="E56" s="396">
        <v>41589</v>
      </c>
      <c r="F56" s="430" t="s">
        <v>891</v>
      </c>
    </row>
    <row r="57" spans="1:6" ht="47.25" x14ac:dyDescent="0.25">
      <c r="A57" s="838"/>
      <c r="B57" s="164" t="s">
        <v>467</v>
      </c>
      <c r="C57" s="164" t="s">
        <v>669</v>
      </c>
      <c r="D57" s="164" t="s">
        <v>656</v>
      </c>
      <c r="E57" s="396">
        <v>41844</v>
      </c>
      <c r="F57" s="430" t="s">
        <v>892</v>
      </c>
    </row>
    <row r="58" spans="1:6" ht="31.5" x14ac:dyDescent="0.25">
      <c r="A58" s="838" t="s">
        <v>40</v>
      </c>
      <c r="B58" s="164" t="s">
        <v>442</v>
      </c>
      <c r="C58" s="164" t="s">
        <v>669</v>
      </c>
      <c r="D58" s="164" t="s">
        <v>665</v>
      </c>
      <c r="E58" s="164" t="s">
        <v>896</v>
      </c>
      <c r="F58" s="430" t="s">
        <v>889</v>
      </c>
    </row>
    <row r="59" spans="1:6" ht="31.5" x14ac:dyDescent="0.25">
      <c r="A59" s="838"/>
      <c r="B59" s="164" t="s">
        <v>597</v>
      </c>
      <c r="C59" s="164" t="s">
        <v>669</v>
      </c>
      <c r="D59" s="395" t="s">
        <v>683</v>
      </c>
      <c r="E59" s="396">
        <v>41589</v>
      </c>
      <c r="F59" s="430" t="s">
        <v>891</v>
      </c>
    </row>
    <row r="60" spans="1:6" ht="47.25" x14ac:dyDescent="0.25">
      <c r="A60" s="838"/>
      <c r="B60" s="164" t="s">
        <v>467</v>
      </c>
      <c r="C60" s="164" t="s">
        <v>669</v>
      </c>
      <c r="D60" s="164" t="s">
        <v>656</v>
      </c>
      <c r="E60" s="396">
        <v>41844</v>
      </c>
      <c r="F60" s="430" t="s">
        <v>892</v>
      </c>
    </row>
    <row r="61" spans="1:6" ht="31.5" x14ac:dyDescent="0.25">
      <c r="A61" s="838" t="s">
        <v>43</v>
      </c>
      <c r="B61" s="164" t="s">
        <v>442</v>
      </c>
      <c r="C61" s="164" t="s">
        <v>669</v>
      </c>
      <c r="D61" s="164" t="s">
        <v>665</v>
      </c>
      <c r="E61" s="164" t="s">
        <v>896</v>
      </c>
      <c r="F61" s="430" t="s">
        <v>889</v>
      </c>
    </row>
    <row r="62" spans="1:6" ht="31.5" x14ac:dyDescent="0.25">
      <c r="A62" s="838"/>
      <c r="B62" s="164" t="s">
        <v>597</v>
      </c>
      <c r="C62" s="164" t="s">
        <v>669</v>
      </c>
      <c r="D62" s="395" t="s">
        <v>683</v>
      </c>
      <c r="E62" s="396">
        <v>41589</v>
      </c>
      <c r="F62" s="430" t="s">
        <v>891</v>
      </c>
    </row>
    <row r="63" spans="1:6" ht="47.25" x14ac:dyDescent="0.25">
      <c r="A63" s="838"/>
      <c r="B63" s="164" t="s">
        <v>467</v>
      </c>
      <c r="C63" s="164" t="s">
        <v>669</v>
      </c>
      <c r="D63" s="164" t="s">
        <v>656</v>
      </c>
      <c r="E63" s="396">
        <v>41844</v>
      </c>
      <c r="F63" s="430" t="s">
        <v>892</v>
      </c>
    </row>
    <row r="64" spans="1:6" ht="31.5" x14ac:dyDescent="0.25">
      <c r="A64" s="838" t="s">
        <v>44</v>
      </c>
      <c r="B64" s="164" t="s">
        <v>442</v>
      </c>
      <c r="C64" s="164" t="s">
        <v>669</v>
      </c>
      <c r="D64" s="164" t="s">
        <v>665</v>
      </c>
      <c r="E64" s="164" t="s">
        <v>670</v>
      </c>
      <c r="F64" s="430" t="s">
        <v>889</v>
      </c>
    </row>
    <row r="65" spans="1:6" ht="54" customHeight="1" x14ac:dyDescent="0.25">
      <c r="A65" s="838"/>
      <c r="B65" s="164" t="s">
        <v>597</v>
      </c>
      <c r="C65" s="164" t="s">
        <v>669</v>
      </c>
      <c r="D65" s="395" t="s">
        <v>683</v>
      </c>
      <c r="E65" s="164" t="s">
        <v>671</v>
      </c>
      <c r="F65" s="430" t="s">
        <v>891</v>
      </c>
    </row>
    <row r="66" spans="1:6" ht="58.5" customHeight="1" thickBot="1" x14ac:dyDescent="0.3">
      <c r="A66" s="907"/>
      <c r="B66" s="426" t="s">
        <v>467</v>
      </c>
      <c r="C66" s="426" t="s">
        <v>669</v>
      </c>
      <c r="D66" s="426" t="s">
        <v>656</v>
      </c>
      <c r="E66" s="424">
        <v>41844</v>
      </c>
      <c r="F66" s="430" t="s">
        <v>892</v>
      </c>
    </row>
    <row r="67" spans="1:6" ht="32.25" customHeight="1" x14ac:dyDescent="0.25">
      <c r="A67" s="904" t="s">
        <v>95</v>
      </c>
      <c r="B67" s="905"/>
      <c r="C67" s="905"/>
      <c r="D67" s="905"/>
      <c r="E67" s="905"/>
      <c r="F67" s="906"/>
    </row>
    <row r="68" spans="1:6" ht="40.5" customHeight="1" x14ac:dyDescent="0.25">
      <c r="A68" s="838" t="s">
        <v>45</v>
      </c>
      <c r="B68" s="164" t="s">
        <v>465</v>
      </c>
      <c r="C68" s="197" t="s">
        <v>88</v>
      </c>
      <c r="D68" s="197" t="s">
        <v>673</v>
      </c>
      <c r="E68" s="437">
        <v>40699</v>
      </c>
      <c r="F68" s="438" t="s">
        <v>674</v>
      </c>
    </row>
    <row r="69" spans="1:6" ht="35.25" customHeight="1" x14ac:dyDescent="0.25">
      <c r="A69" s="838"/>
      <c r="B69" s="197" t="s">
        <v>467</v>
      </c>
      <c r="C69" s="197" t="s">
        <v>88</v>
      </c>
      <c r="D69" s="197" t="s">
        <v>633</v>
      </c>
      <c r="E69" s="437">
        <v>41338</v>
      </c>
      <c r="F69" s="438" t="s">
        <v>675</v>
      </c>
    </row>
    <row r="70" spans="1:6" ht="30" customHeight="1" x14ac:dyDescent="0.25">
      <c r="A70" s="838"/>
      <c r="B70" s="164" t="s">
        <v>672</v>
      </c>
      <c r="C70" s="197" t="s">
        <v>88</v>
      </c>
      <c r="D70" s="197" t="s">
        <v>187</v>
      </c>
      <c r="E70" s="437">
        <v>42185</v>
      </c>
      <c r="F70" s="438" t="s">
        <v>899</v>
      </c>
    </row>
    <row r="71" spans="1:6" ht="36" customHeight="1" x14ac:dyDescent="0.25">
      <c r="A71" s="838"/>
      <c r="B71" s="164" t="s">
        <v>677</v>
      </c>
      <c r="C71" s="197" t="s">
        <v>84</v>
      </c>
      <c r="D71" s="197" t="s">
        <v>676</v>
      </c>
      <c r="E71" s="437">
        <v>41418</v>
      </c>
      <c r="F71" s="550">
        <v>41568</v>
      </c>
    </row>
    <row r="72" spans="1:6" ht="54" customHeight="1" x14ac:dyDescent="0.25">
      <c r="A72" s="839" t="s">
        <v>46</v>
      </c>
      <c r="B72" s="164" t="s">
        <v>597</v>
      </c>
      <c r="C72" s="197" t="s">
        <v>727</v>
      </c>
      <c r="D72" s="395" t="s">
        <v>683</v>
      </c>
      <c r="E72" s="437">
        <v>41543</v>
      </c>
      <c r="F72" s="438" t="s">
        <v>902</v>
      </c>
    </row>
    <row r="73" spans="1:6" ht="48" customHeight="1" x14ac:dyDescent="0.25">
      <c r="A73" s="840"/>
      <c r="B73" s="197" t="s">
        <v>467</v>
      </c>
      <c r="C73" s="197" t="s">
        <v>901</v>
      </c>
      <c r="D73" s="197" t="s">
        <v>633</v>
      </c>
      <c r="E73" s="437">
        <v>41652</v>
      </c>
      <c r="F73" s="438" t="s">
        <v>903</v>
      </c>
    </row>
    <row r="74" spans="1:6" ht="75.75" customHeight="1" x14ac:dyDescent="0.25">
      <c r="A74" s="838" t="s">
        <v>47</v>
      </c>
      <c r="B74" s="197" t="s">
        <v>467</v>
      </c>
      <c r="C74" s="164" t="s">
        <v>681</v>
      </c>
      <c r="D74" s="197" t="s">
        <v>633</v>
      </c>
      <c r="E74" s="164" t="s">
        <v>679</v>
      </c>
      <c r="F74" s="430" t="s">
        <v>904</v>
      </c>
    </row>
    <row r="75" spans="1:6" ht="63" x14ac:dyDescent="0.25">
      <c r="A75" s="838"/>
      <c r="B75" s="164" t="s">
        <v>597</v>
      </c>
      <c r="C75" s="164" t="s">
        <v>682</v>
      </c>
      <c r="D75" s="395" t="s">
        <v>683</v>
      </c>
      <c r="E75" s="164" t="s">
        <v>679</v>
      </c>
      <c r="F75" s="430" t="s">
        <v>905</v>
      </c>
    </row>
    <row r="76" spans="1:6" ht="68.25" customHeight="1" x14ac:dyDescent="0.25">
      <c r="A76" s="838"/>
      <c r="B76" s="164" t="s">
        <v>449</v>
      </c>
      <c r="C76" s="164" t="s">
        <v>678</v>
      </c>
      <c r="D76" s="197" t="s">
        <v>635</v>
      </c>
      <c r="E76" s="164" t="s">
        <v>680</v>
      </c>
      <c r="F76" s="430" t="s">
        <v>906</v>
      </c>
    </row>
    <row r="77" spans="1:6" ht="44.25" customHeight="1" x14ac:dyDescent="0.25">
      <c r="A77" s="838" t="s">
        <v>48</v>
      </c>
      <c r="B77" s="164" t="s">
        <v>449</v>
      </c>
      <c r="C77" s="197" t="s">
        <v>88</v>
      </c>
      <c r="D77" s="197" t="s">
        <v>635</v>
      </c>
      <c r="E77" s="396">
        <v>42282</v>
      </c>
      <c r="F77" s="430" t="s">
        <v>909</v>
      </c>
    </row>
    <row r="78" spans="1:6" ht="57.75" customHeight="1" x14ac:dyDescent="0.25">
      <c r="A78" s="838"/>
      <c r="B78" s="164" t="s">
        <v>597</v>
      </c>
      <c r="C78" s="197" t="s">
        <v>88</v>
      </c>
      <c r="D78" s="395" t="s">
        <v>683</v>
      </c>
      <c r="E78" s="396">
        <v>41933</v>
      </c>
      <c r="F78" s="430" t="s">
        <v>910</v>
      </c>
    </row>
    <row r="79" spans="1:6" ht="70.5" customHeight="1" x14ac:dyDescent="0.25">
      <c r="A79" s="838" t="s">
        <v>49</v>
      </c>
      <c r="B79" s="197" t="s">
        <v>516</v>
      </c>
      <c r="C79" s="197" t="s">
        <v>621</v>
      </c>
      <c r="D79" s="395" t="s">
        <v>686</v>
      </c>
      <c r="E79" s="393">
        <v>41436</v>
      </c>
      <c r="F79" s="432" t="s">
        <v>912</v>
      </c>
    </row>
    <row r="80" spans="1:6" ht="75.75" customHeight="1" x14ac:dyDescent="0.25">
      <c r="A80" s="838"/>
      <c r="B80" s="197" t="s">
        <v>467</v>
      </c>
      <c r="C80" s="197" t="s">
        <v>88</v>
      </c>
      <c r="D80" s="395" t="s">
        <v>686</v>
      </c>
      <c r="E80" s="393">
        <v>41458</v>
      </c>
      <c r="F80" s="432" t="s">
        <v>687</v>
      </c>
    </row>
    <row r="81" spans="1:6" ht="38.25" customHeight="1" x14ac:dyDescent="0.25">
      <c r="A81" s="838" t="s">
        <v>50</v>
      </c>
      <c r="B81" s="164" t="s">
        <v>587</v>
      </c>
      <c r="C81" s="164" t="s">
        <v>684</v>
      </c>
      <c r="D81" s="197" t="s">
        <v>633</v>
      </c>
      <c r="E81" s="396">
        <v>41542</v>
      </c>
      <c r="F81" s="418">
        <v>41544</v>
      </c>
    </row>
    <row r="82" spans="1:6" ht="57" customHeight="1" thickBot="1" x14ac:dyDescent="0.3">
      <c r="A82" s="907"/>
      <c r="B82" s="426" t="s">
        <v>597</v>
      </c>
      <c r="C82" s="420" t="s">
        <v>685</v>
      </c>
      <c r="D82" s="420" t="s">
        <v>683</v>
      </c>
      <c r="E82" s="632">
        <v>41662</v>
      </c>
      <c r="F82" s="633">
        <v>41666</v>
      </c>
    </row>
    <row r="83" spans="1:6" ht="24.75" customHeight="1" x14ac:dyDescent="0.25">
      <c r="A83" s="904" t="s">
        <v>96</v>
      </c>
      <c r="B83" s="905"/>
      <c r="C83" s="905"/>
      <c r="D83" s="905"/>
      <c r="E83" s="905"/>
      <c r="F83" s="906"/>
    </row>
    <row r="84" spans="1:6" ht="39.75" customHeight="1" x14ac:dyDescent="0.25">
      <c r="A84" s="902" t="s">
        <v>51</v>
      </c>
      <c r="B84" s="395" t="s">
        <v>688</v>
      </c>
      <c r="C84" s="395" t="s">
        <v>88</v>
      </c>
      <c r="D84" s="395" t="s">
        <v>689</v>
      </c>
      <c r="E84" s="164" t="s">
        <v>88</v>
      </c>
      <c r="F84" s="419" t="s">
        <v>914</v>
      </c>
    </row>
    <row r="85" spans="1:6" ht="31.5" x14ac:dyDescent="0.25">
      <c r="A85" s="902"/>
      <c r="B85" s="395" t="s">
        <v>690</v>
      </c>
      <c r="C85" s="395" t="s">
        <v>88</v>
      </c>
      <c r="D85" s="395" t="s">
        <v>691</v>
      </c>
      <c r="E85" s="164" t="s">
        <v>88</v>
      </c>
      <c r="F85" s="419" t="s">
        <v>693</v>
      </c>
    </row>
    <row r="86" spans="1:6" ht="31.5" x14ac:dyDescent="0.25">
      <c r="A86" s="902" t="s">
        <v>52</v>
      </c>
      <c r="B86" s="395" t="s">
        <v>688</v>
      </c>
      <c r="C86" s="395" t="s">
        <v>88</v>
      </c>
      <c r="D86" s="395" t="s">
        <v>689</v>
      </c>
      <c r="E86" s="164" t="s">
        <v>88</v>
      </c>
      <c r="F86" s="419" t="s">
        <v>694</v>
      </c>
    </row>
    <row r="87" spans="1:6" ht="31.5" x14ac:dyDescent="0.25">
      <c r="A87" s="902"/>
      <c r="B87" s="395" t="s">
        <v>690</v>
      </c>
      <c r="C87" s="395" t="s">
        <v>88</v>
      </c>
      <c r="D87" s="395" t="s">
        <v>691</v>
      </c>
      <c r="E87" s="164" t="s">
        <v>88</v>
      </c>
      <c r="F87" s="419" t="s">
        <v>915</v>
      </c>
    </row>
    <row r="88" spans="1:6" ht="31.5" x14ac:dyDescent="0.25">
      <c r="A88" s="902" t="s">
        <v>53</v>
      </c>
      <c r="B88" s="395" t="s">
        <v>688</v>
      </c>
      <c r="C88" s="395" t="s">
        <v>88</v>
      </c>
      <c r="D88" s="395" t="s">
        <v>689</v>
      </c>
      <c r="E88" s="164" t="s">
        <v>88</v>
      </c>
      <c r="F88" s="419" t="s">
        <v>914</v>
      </c>
    </row>
    <row r="89" spans="1:6" ht="31.5" x14ac:dyDescent="0.25">
      <c r="A89" s="902"/>
      <c r="B89" s="395" t="s">
        <v>690</v>
      </c>
      <c r="C89" s="197" t="s">
        <v>88</v>
      </c>
      <c r="D89" s="395" t="s">
        <v>691</v>
      </c>
      <c r="E89" s="164" t="s">
        <v>88</v>
      </c>
      <c r="F89" s="419" t="s">
        <v>693</v>
      </c>
    </row>
    <row r="90" spans="1:6" ht="31.5" x14ac:dyDescent="0.25">
      <c r="A90" s="902" t="s">
        <v>55</v>
      </c>
      <c r="B90" s="395" t="s">
        <v>688</v>
      </c>
      <c r="C90" s="395" t="s">
        <v>88</v>
      </c>
      <c r="D90" s="395" t="s">
        <v>689</v>
      </c>
      <c r="E90" s="164" t="s">
        <v>88</v>
      </c>
      <c r="F90" s="419" t="s">
        <v>914</v>
      </c>
    </row>
    <row r="91" spans="1:6" ht="31.5" x14ac:dyDescent="0.25">
      <c r="A91" s="902"/>
      <c r="B91" s="395" t="s">
        <v>690</v>
      </c>
      <c r="C91" s="197" t="s">
        <v>88</v>
      </c>
      <c r="D91" s="395" t="s">
        <v>691</v>
      </c>
      <c r="E91" s="164" t="s">
        <v>88</v>
      </c>
      <c r="F91" s="419" t="s">
        <v>693</v>
      </c>
    </row>
    <row r="92" spans="1:6" ht="31.5" x14ac:dyDescent="0.25">
      <c r="A92" s="902" t="s">
        <v>57</v>
      </c>
      <c r="B92" s="395" t="s">
        <v>688</v>
      </c>
      <c r="C92" s="197" t="s">
        <v>88</v>
      </c>
      <c r="D92" s="395" t="s">
        <v>689</v>
      </c>
      <c r="E92" s="164" t="s">
        <v>88</v>
      </c>
      <c r="F92" s="419" t="s">
        <v>914</v>
      </c>
    </row>
    <row r="93" spans="1:6" ht="31.5" x14ac:dyDescent="0.25">
      <c r="A93" s="902"/>
      <c r="B93" s="395" t="s">
        <v>690</v>
      </c>
      <c r="C93" s="197" t="s">
        <v>88</v>
      </c>
      <c r="D93" s="395" t="s">
        <v>691</v>
      </c>
      <c r="E93" s="164" t="s">
        <v>84</v>
      </c>
      <c r="F93" s="419" t="s">
        <v>692</v>
      </c>
    </row>
    <row r="94" spans="1:6" ht="31.5" x14ac:dyDescent="0.25">
      <c r="A94" s="902"/>
      <c r="B94" s="448" t="s">
        <v>695</v>
      </c>
      <c r="C94" s="197" t="s">
        <v>88</v>
      </c>
      <c r="D94" s="395" t="s">
        <v>697</v>
      </c>
      <c r="E94" s="164" t="s">
        <v>84</v>
      </c>
      <c r="F94" s="419" t="s">
        <v>696</v>
      </c>
    </row>
    <row r="95" spans="1:6" ht="31.5" x14ac:dyDescent="0.25">
      <c r="A95" s="902" t="s">
        <v>59</v>
      </c>
      <c r="B95" s="395" t="s">
        <v>688</v>
      </c>
      <c r="C95" s="197" t="s">
        <v>88</v>
      </c>
      <c r="D95" s="395" t="s">
        <v>689</v>
      </c>
      <c r="E95" s="164" t="s">
        <v>88</v>
      </c>
      <c r="F95" s="419" t="s">
        <v>914</v>
      </c>
    </row>
    <row r="96" spans="1:6" ht="31.5" x14ac:dyDescent="0.25">
      <c r="A96" s="902"/>
      <c r="B96" s="395" t="s">
        <v>690</v>
      </c>
      <c r="C96" s="197" t="s">
        <v>88</v>
      </c>
      <c r="D96" s="395" t="s">
        <v>691</v>
      </c>
      <c r="E96" s="164" t="s">
        <v>84</v>
      </c>
      <c r="F96" s="419" t="s">
        <v>692</v>
      </c>
    </row>
    <row r="97" spans="1:6" ht="31.5" x14ac:dyDescent="0.25">
      <c r="A97" s="902"/>
      <c r="B97" s="448" t="s">
        <v>695</v>
      </c>
      <c r="C97" s="197" t="s">
        <v>88</v>
      </c>
      <c r="D97" s="395" t="s">
        <v>697</v>
      </c>
      <c r="E97" s="164" t="s">
        <v>84</v>
      </c>
      <c r="F97" s="419" t="s">
        <v>696</v>
      </c>
    </row>
    <row r="98" spans="1:6" ht="51" customHeight="1" x14ac:dyDescent="0.25">
      <c r="A98" s="902" t="s">
        <v>60</v>
      </c>
      <c r="B98" s="395" t="s">
        <v>688</v>
      </c>
      <c r="C98" s="395" t="s">
        <v>88</v>
      </c>
      <c r="D98" s="395" t="s">
        <v>689</v>
      </c>
      <c r="E98" s="164" t="s">
        <v>88</v>
      </c>
      <c r="F98" s="395" t="s">
        <v>921</v>
      </c>
    </row>
    <row r="99" spans="1:6" ht="57.75" customHeight="1" thickBot="1" x14ac:dyDescent="0.3">
      <c r="A99" s="915"/>
      <c r="B99" s="420" t="s">
        <v>690</v>
      </c>
      <c r="C99" s="440" t="s">
        <v>88</v>
      </c>
      <c r="D99" s="420" t="s">
        <v>691</v>
      </c>
      <c r="E99" s="426" t="s">
        <v>88</v>
      </c>
      <c r="F99" s="395" t="s">
        <v>693</v>
      </c>
    </row>
    <row r="100" spans="1:6" ht="25.5" customHeight="1" x14ac:dyDescent="0.25">
      <c r="A100" s="904" t="s">
        <v>99</v>
      </c>
      <c r="B100" s="905"/>
      <c r="C100" s="905"/>
      <c r="D100" s="905"/>
      <c r="E100" s="905"/>
      <c r="F100" s="906"/>
    </row>
    <row r="101" spans="1:6" ht="47.25" x14ac:dyDescent="0.25">
      <c r="A101" s="838" t="s">
        <v>23</v>
      </c>
      <c r="B101" s="164" t="s">
        <v>467</v>
      </c>
      <c r="C101" s="164" t="s">
        <v>936</v>
      </c>
      <c r="D101" s="164" t="s">
        <v>700</v>
      </c>
      <c r="E101" s="428" t="s">
        <v>703</v>
      </c>
      <c r="F101" s="418" t="s">
        <v>707</v>
      </c>
    </row>
    <row r="102" spans="1:6" ht="53.25" customHeight="1" x14ac:dyDescent="0.25">
      <c r="A102" s="838"/>
      <c r="B102" s="164" t="s">
        <v>690</v>
      </c>
      <c r="C102" s="164" t="s">
        <v>699</v>
      </c>
      <c r="D102" s="164" t="s">
        <v>700</v>
      </c>
      <c r="E102" s="193" t="s">
        <v>704</v>
      </c>
      <c r="F102" s="418" t="s">
        <v>708</v>
      </c>
    </row>
    <row r="103" spans="1:6" ht="42" customHeight="1" x14ac:dyDescent="0.25">
      <c r="A103" s="838"/>
      <c r="B103" s="164" t="s">
        <v>447</v>
      </c>
      <c r="C103" s="164" t="s">
        <v>634</v>
      </c>
      <c r="D103" s="164" t="s">
        <v>701</v>
      </c>
      <c r="E103" s="164" t="s">
        <v>705</v>
      </c>
      <c r="F103" s="418" t="s">
        <v>709</v>
      </c>
    </row>
    <row r="104" spans="1:6" ht="78.75" x14ac:dyDescent="0.25">
      <c r="A104" s="838"/>
      <c r="B104" s="395" t="s">
        <v>442</v>
      </c>
      <c r="C104" s="395" t="s">
        <v>442</v>
      </c>
      <c r="D104" s="395" t="s">
        <v>702</v>
      </c>
      <c r="E104" s="417" t="s">
        <v>706</v>
      </c>
      <c r="F104" s="419" t="s">
        <v>710</v>
      </c>
    </row>
    <row r="105" spans="1:6" ht="47.25" x14ac:dyDescent="0.25">
      <c r="A105" s="902" t="s">
        <v>108</v>
      </c>
      <c r="B105" s="164" t="s">
        <v>467</v>
      </c>
      <c r="C105" s="164" t="s">
        <v>936</v>
      </c>
      <c r="D105" s="164" t="s">
        <v>700</v>
      </c>
      <c r="E105" s="428" t="s">
        <v>703</v>
      </c>
      <c r="F105" s="418" t="s">
        <v>707</v>
      </c>
    </row>
    <row r="106" spans="1:6" ht="54.75" customHeight="1" x14ac:dyDescent="0.25">
      <c r="A106" s="902"/>
      <c r="B106" s="164" t="s">
        <v>690</v>
      </c>
      <c r="C106" s="164" t="s">
        <v>699</v>
      </c>
      <c r="D106" s="164" t="s">
        <v>700</v>
      </c>
      <c r="E106" s="193" t="s">
        <v>704</v>
      </c>
      <c r="F106" s="418" t="s">
        <v>708</v>
      </c>
    </row>
    <row r="107" spans="1:6" ht="39.75" customHeight="1" x14ac:dyDescent="0.25">
      <c r="A107" s="902"/>
      <c r="B107" s="164" t="s">
        <v>447</v>
      </c>
      <c r="C107" s="164" t="s">
        <v>634</v>
      </c>
      <c r="D107" s="164" t="s">
        <v>701</v>
      </c>
      <c r="E107" s="164" t="s">
        <v>705</v>
      </c>
      <c r="F107" s="418" t="s">
        <v>709</v>
      </c>
    </row>
    <row r="108" spans="1:6" ht="100.5" customHeight="1" x14ac:dyDescent="0.25">
      <c r="A108" s="902"/>
      <c r="B108" s="395" t="s">
        <v>442</v>
      </c>
      <c r="C108" s="395" t="s">
        <v>442</v>
      </c>
      <c r="D108" s="395" t="s">
        <v>702</v>
      </c>
      <c r="E108" s="417" t="s">
        <v>706</v>
      </c>
      <c r="F108" s="419" t="s">
        <v>710</v>
      </c>
    </row>
    <row r="109" spans="1:6" ht="55.5" customHeight="1" x14ac:dyDescent="0.25">
      <c r="A109" s="902" t="s">
        <v>37</v>
      </c>
      <c r="B109" s="164" t="s">
        <v>467</v>
      </c>
      <c r="C109" s="164" t="s">
        <v>936</v>
      </c>
      <c r="D109" s="164" t="s">
        <v>700</v>
      </c>
      <c r="E109" s="428" t="s">
        <v>703</v>
      </c>
      <c r="F109" s="418" t="s">
        <v>707</v>
      </c>
    </row>
    <row r="110" spans="1:6" ht="63.75" customHeight="1" x14ac:dyDescent="0.25">
      <c r="A110" s="902"/>
      <c r="B110" s="164" t="s">
        <v>690</v>
      </c>
      <c r="C110" s="164" t="s">
        <v>699</v>
      </c>
      <c r="D110" s="164" t="s">
        <v>700</v>
      </c>
      <c r="E110" s="193" t="s">
        <v>704</v>
      </c>
      <c r="F110" s="418" t="s">
        <v>708</v>
      </c>
    </row>
    <row r="111" spans="1:6" ht="45.75" customHeight="1" x14ac:dyDescent="0.25">
      <c r="A111" s="902"/>
      <c r="B111" s="164" t="s">
        <v>447</v>
      </c>
      <c r="C111" s="164" t="s">
        <v>634</v>
      </c>
      <c r="D111" s="164" t="s">
        <v>701</v>
      </c>
      <c r="E111" s="164" t="s">
        <v>705</v>
      </c>
      <c r="F111" s="418" t="s">
        <v>709</v>
      </c>
    </row>
    <row r="112" spans="1:6" ht="101.25" customHeight="1" x14ac:dyDescent="0.25">
      <c r="A112" s="902"/>
      <c r="B112" s="395" t="s">
        <v>442</v>
      </c>
      <c r="C112" s="395" t="s">
        <v>442</v>
      </c>
      <c r="D112" s="395" t="s">
        <v>702</v>
      </c>
      <c r="E112" s="417" t="s">
        <v>706</v>
      </c>
      <c r="F112" s="419" t="s">
        <v>710</v>
      </c>
    </row>
    <row r="113" spans="1:6" ht="66.75" customHeight="1" x14ac:dyDescent="0.25">
      <c r="A113" s="902" t="s">
        <v>39</v>
      </c>
      <c r="B113" s="164" t="s">
        <v>467</v>
      </c>
      <c r="C113" s="164" t="s">
        <v>936</v>
      </c>
      <c r="D113" s="164" t="s">
        <v>700</v>
      </c>
      <c r="E113" s="428" t="s">
        <v>703</v>
      </c>
      <c r="F113" s="418" t="s">
        <v>707</v>
      </c>
    </row>
    <row r="114" spans="1:6" ht="55.5" customHeight="1" x14ac:dyDescent="0.25">
      <c r="A114" s="902"/>
      <c r="B114" s="164" t="s">
        <v>690</v>
      </c>
      <c r="C114" s="164" t="s">
        <v>699</v>
      </c>
      <c r="D114" s="164" t="s">
        <v>700</v>
      </c>
      <c r="E114" s="193" t="s">
        <v>704</v>
      </c>
      <c r="F114" s="418" t="s">
        <v>951</v>
      </c>
    </row>
    <row r="115" spans="1:6" ht="48" customHeight="1" x14ac:dyDescent="0.25">
      <c r="A115" s="902"/>
      <c r="B115" s="164" t="s">
        <v>447</v>
      </c>
      <c r="C115" s="164" t="s">
        <v>634</v>
      </c>
      <c r="D115" s="164" t="s">
        <v>701</v>
      </c>
      <c r="E115" s="164" t="s">
        <v>705</v>
      </c>
      <c r="F115" s="418" t="s">
        <v>950</v>
      </c>
    </row>
    <row r="116" spans="1:6" ht="102.75" customHeight="1" thickBot="1" x14ac:dyDescent="0.3">
      <c r="A116" s="915"/>
      <c r="B116" s="420" t="s">
        <v>442</v>
      </c>
      <c r="C116" s="420" t="s">
        <v>442</v>
      </c>
      <c r="D116" s="420" t="s">
        <v>702</v>
      </c>
      <c r="E116" s="421" t="s">
        <v>706</v>
      </c>
      <c r="F116" s="422" t="s">
        <v>949</v>
      </c>
    </row>
    <row r="117" spans="1:6" ht="24.75" customHeight="1" x14ac:dyDescent="0.25">
      <c r="A117" s="904" t="s">
        <v>100</v>
      </c>
      <c r="B117" s="905"/>
      <c r="C117" s="905"/>
      <c r="D117" s="905"/>
      <c r="E117" s="905"/>
      <c r="F117" s="906"/>
    </row>
    <row r="118" spans="1:6" ht="39.75" customHeight="1" x14ac:dyDescent="0.25">
      <c r="A118" s="902" t="s">
        <v>54</v>
      </c>
      <c r="B118" s="164" t="s">
        <v>508</v>
      </c>
      <c r="C118" s="164" t="s">
        <v>590</v>
      </c>
      <c r="D118" s="164" t="s">
        <v>701</v>
      </c>
      <c r="E118" s="396">
        <v>41471</v>
      </c>
      <c r="F118" s="418" t="s">
        <v>724</v>
      </c>
    </row>
    <row r="119" spans="1:6" ht="73.5" customHeight="1" x14ac:dyDescent="0.25">
      <c r="A119" s="902"/>
      <c r="B119" s="164" t="s">
        <v>506</v>
      </c>
      <c r="C119" s="164" t="s">
        <v>711</v>
      </c>
      <c r="D119" s="164" t="s">
        <v>700</v>
      </c>
      <c r="E119" s="396">
        <v>41788</v>
      </c>
      <c r="F119" s="418" t="s">
        <v>712</v>
      </c>
    </row>
    <row r="120" spans="1:6" ht="54.75" customHeight="1" x14ac:dyDescent="0.25">
      <c r="A120" s="902"/>
      <c r="B120" s="164" t="s">
        <v>597</v>
      </c>
      <c r="C120" s="164" t="s">
        <v>962</v>
      </c>
      <c r="D120" s="395" t="s">
        <v>691</v>
      </c>
      <c r="E120" s="441" t="s">
        <v>713</v>
      </c>
      <c r="F120" s="418" t="s">
        <v>714</v>
      </c>
    </row>
    <row r="121" spans="1:6" ht="87" customHeight="1" x14ac:dyDescent="0.25">
      <c r="A121" s="902"/>
      <c r="B121" s="164" t="s">
        <v>465</v>
      </c>
      <c r="C121" s="164" t="s">
        <v>960</v>
      </c>
      <c r="D121" s="395" t="s">
        <v>722</v>
      </c>
      <c r="E121" s="343">
        <v>40840</v>
      </c>
      <c r="F121" s="418" t="s">
        <v>961</v>
      </c>
    </row>
    <row r="122" spans="1:6" ht="94.5" customHeight="1" x14ac:dyDescent="0.25">
      <c r="A122" s="902"/>
      <c r="B122" s="164" t="s">
        <v>413</v>
      </c>
      <c r="C122" s="164" t="s">
        <v>715</v>
      </c>
      <c r="D122" s="395" t="s">
        <v>702</v>
      </c>
      <c r="E122" s="396">
        <v>40878</v>
      </c>
      <c r="F122" s="418" t="s">
        <v>716</v>
      </c>
    </row>
    <row r="123" spans="1:6" ht="57" customHeight="1" x14ac:dyDescent="0.25">
      <c r="A123" s="902" t="s">
        <v>56</v>
      </c>
      <c r="B123" s="164" t="s">
        <v>465</v>
      </c>
      <c r="C123" s="164"/>
      <c r="D123" s="395" t="s">
        <v>966</v>
      </c>
      <c r="E123" s="651">
        <v>40942</v>
      </c>
      <c r="F123" s="435" t="s">
        <v>967</v>
      </c>
    </row>
    <row r="124" spans="1:6" ht="100.5" customHeight="1" x14ac:dyDescent="0.25">
      <c r="A124" s="902"/>
      <c r="B124" s="164" t="s">
        <v>968</v>
      </c>
      <c r="C124" s="164" t="s">
        <v>969</v>
      </c>
      <c r="D124" s="395" t="s">
        <v>970</v>
      </c>
      <c r="E124" s="396">
        <v>41460</v>
      </c>
      <c r="F124" s="430" t="s">
        <v>971</v>
      </c>
    </row>
    <row r="125" spans="1:6" ht="58.5" customHeight="1" x14ac:dyDescent="0.25">
      <c r="A125" s="902" t="s">
        <v>308</v>
      </c>
      <c r="B125" s="164" t="s">
        <v>506</v>
      </c>
      <c r="C125" s="164" t="s">
        <v>88</v>
      </c>
      <c r="D125" s="164" t="s">
        <v>717</v>
      </c>
      <c r="E125" s="164" t="s">
        <v>718</v>
      </c>
      <c r="F125" s="418" t="s">
        <v>719</v>
      </c>
    </row>
    <row r="126" spans="1:6" ht="59.25" customHeight="1" x14ac:dyDescent="0.25">
      <c r="A126" s="902"/>
      <c r="B126" s="164" t="s">
        <v>516</v>
      </c>
      <c r="C126" s="197" t="s">
        <v>88</v>
      </c>
      <c r="D126" s="164" t="s">
        <v>720</v>
      </c>
      <c r="E126" s="396" t="s">
        <v>721</v>
      </c>
      <c r="F126" s="430" t="s">
        <v>983</v>
      </c>
    </row>
    <row r="127" spans="1:6" ht="84.75" customHeight="1" x14ac:dyDescent="0.25">
      <c r="A127" s="902" t="s">
        <v>61</v>
      </c>
      <c r="B127" s="164" t="s">
        <v>465</v>
      </c>
      <c r="C127" s="197" t="s">
        <v>981</v>
      </c>
      <c r="D127" s="164" t="s">
        <v>722</v>
      </c>
      <c r="E127" s="396">
        <v>40932</v>
      </c>
      <c r="F127" s="430" t="s">
        <v>982</v>
      </c>
    </row>
    <row r="128" spans="1:6" ht="102" customHeight="1" x14ac:dyDescent="0.25">
      <c r="A128" s="902"/>
      <c r="B128" s="164" t="s">
        <v>974</v>
      </c>
      <c r="C128" s="197" t="s">
        <v>974</v>
      </c>
      <c r="D128" s="164" t="s">
        <v>975</v>
      </c>
      <c r="E128" s="396">
        <v>41298</v>
      </c>
      <c r="F128" s="418" t="s">
        <v>976</v>
      </c>
    </row>
    <row r="129" spans="1:6" ht="69" customHeight="1" x14ac:dyDescent="0.25">
      <c r="A129" s="908"/>
      <c r="B129" s="655" t="s">
        <v>977</v>
      </c>
      <c r="C129" s="656" t="s">
        <v>980</v>
      </c>
      <c r="D129" s="655" t="s">
        <v>978</v>
      </c>
      <c r="E129" s="657">
        <v>41358</v>
      </c>
      <c r="F129" s="658" t="s">
        <v>984</v>
      </c>
    </row>
    <row r="130" spans="1:6" ht="60.75" customHeight="1" thickBot="1" x14ac:dyDescent="0.3">
      <c r="A130" s="915"/>
      <c r="B130" s="426" t="s">
        <v>965</v>
      </c>
      <c r="C130" s="440" t="s">
        <v>737</v>
      </c>
      <c r="D130" s="426" t="s">
        <v>979</v>
      </c>
      <c r="E130" s="424">
        <v>41474</v>
      </c>
      <c r="F130" s="431" t="s">
        <v>985</v>
      </c>
    </row>
    <row r="131" spans="1:6" ht="27" customHeight="1" x14ac:dyDescent="0.25">
      <c r="A131" s="904" t="s">
        <v>97</v>
      </c>
      <c r="B131" s="905"/>
      <c r="C131" s="905"/>
      <c r="D131" s="905"/>
      <c r="E131" s="905"/>
      <c r="F131" s="906"/>
    </row>
    <row r="132" spans="1:6" ht="53.25" customHeight="1" x14ac:dyDescent="0.25">
      <c r="A132" s="902" t="s">
        <v>62</v>
      </c>
      <c r="B132" s="164" t="s">
        <v>516</v>
      </c>
      <c r="C132" s="164" t="s">
        <v>727</v>
      </c>
      <c r="D132" s="164" t="s">
        <v>725</v>
      </c>
      <c r="E132" s="396">
        <v>41603</v>
      </c>
      <c r="F132" s="430" t="s">
        <v>993</v>
      </c>
    </row>
    <row r="133" spans="1:6" ht="68.25" customHeight="1" x14ac:dyDescent="0.25">
      <c r="A133" s="902"/>
      <c r="B133" s="164" t="s">
        <v>506</v>
      </c>
      <c r="C133" s="164" t="s">
        <v>728</v>
      </c>
      <c r="D133" s="164" t="s">
        <v>726</v>
      </c>
      <c r="E133" s="396">
        <v>41983</v>
      </c>
      <c r="F133" s="435" t="s">
        <v>994</v>
      </c>
    </row>
    <row r="134" spans="1:6" ht="37.5" customHeight="1" x14ac:dyDescent="0.25">
      <c r="A134" s="908" t="s">
        <v>63</v>
      </c>
      <c r="B134" s="164" t="s">
        <v>442</v>
      </c>
      <c r="C134" s="164" t="s">
        <v>442</v>
      </c>
      <c r="D134" s="164" t="s">
        <v>729</v>
      </c>
      <c r="E134" s="396">
        <v>41549</v>
      </c>
      <c r="F134" s="430" t="s">
        <v>733</v>
      </c>
    </row>
    <row r="135" spans="1:6" ht="85.5" customHeight="1" x14ac:dyDescent="0.25">
      <c r="A135" s="909"/>
      <c r="B135" s="164" t="s">
        <v>730</v>
      </c>
      <c r="C135" s="164" t="s">
        <v>731</v>
      </c>
      <c r="D135" s="164" t="s">
        <v>742</v>
      </c>
      <c r="E135" s="396">
        <v>41374</v>
      </c>
      <c r="F135" s="430" t="s">
        <v>732</v>
      </c>
    </row>
    <row r="136" spans="1:6" ht="46.5" customHeight="1" x14ac:dyDescent="0.25">
      <c r="A136" s="910"/>
      <c r="B136" s="164" t="s">
        <v>748</v>
      </c>
      <c r="C136" s="164" t="s">
        <v>496</v>
      </c>
      <c r="D136" s="164" t="s">
        <v>729</v>
      </c>
      <c r="E136" s="396" t="s">
        <v>995</v>
      </c>
      <c r="F136" s="430" t="s">
        <v>996</v>
      </c>
    </row>
    <row r="137" spans="1:6" ht="54.75" customHeight="1" x14ac:dyDescent="0.25">
      <c r="A137" s="444" t="s">
        <v>64</v>
      </c>
      <c r="B137" s="164" t="s">
        <v>88</v>
      </c>
      <c r="C137" s="164" t="s">
        <v>88</v>
      </c>
      <c r="D137" s="164" t="s">
        <v>88</v>
      </c>
      <c r="E137" s="164" t="s">
        <v>88</v>
      </c>
      <c r="F137" s="430" t="s">
        <v>88</v>
      </c>
    </row>
    <row r="138" spans="1:6" ht="82.5" customHeight="1" x14ac:dyDescent="0.25">
      <c r="A138" s="902" t="s">
        <v>66</v>
      </c>
      <c r="B138" s="164" t="s">
        <v>730</v>
      </c>
      <c r="C138" s="164" t="s">
        <v>734</v>
      </c>
      <c r="D138" s="164" t="s">
        <v>742</v>
      </c>
      <c r="E138" s="164" t="s">
        <v>735</v>
      </c>
      <c r="F138" s="430" t="s">
        <v>736</v>
      </c>
    </row>
    <row r="139" spans="1:6" ht="51" customHeight="1" x14ac:dyDescent="0.25">
      <c r="A139" s="902"/>
      <c r="B139" s="164" t="s">
        <v>597</v>
      </c>
      <c r="C139" s="164" t="s">
        <v>737</v>
      </c>
      <c r="D139" s="164" t="s">
        <v>619</v>
      </c>
      <c r="E139" s="164" t="s">
        <v>738</v>
      </c>
      <c r="F139" s="430" t="s">
        <v>739</v>
      </c>
    </row>
    <row r="140" spans="1:6" ht="47.25" x14ac:dyDescent="0.25">
      <c r="A140" s="902"/>
      <c r="B140" s="164" t="s">
        <v>587</v>
      </c>
      <c r="C140" s="164" t="s">
        <v>740</v>
      </c>
      <c r="D140" s="164" t="s">
        <v>726</v>
      </c>
      <c r="E140" s="164" t="s">
        <v>741</v>
      </c>
      <c r="F140" s="430" t="s">
        <v>1002</v>
      </c>
    </row>
    <row r="141" spans="1:6" ht="61.5" customHeight="1" x14ac:dyDescent="0.25">
      <c r="A141" s="902" t="s">
        <v>65</v>
      </c>
      <c r="B141" s="164" t="s">
        <v>597</v>
      </c>
      <c r="C141" s="164" t="s">
        <v>699</v>
      </c>
      <c r="D141" s="164" t="s">
        <v>619</v>
      </c>
      <c r="E141" s="396">
        <v>41670</v>
      </c>
      <c r="F141" s="430" t="s">
        <v>744</v>
      </c>
    </row>
    <row r="142" spans="1:6" ht="63" x14ac:dyDescent="0.25">
      <c r="A142" s="902"/>
      <c r="B142" s="448" t="s">
        <v>777</v>
      </c>
      <c r="C142" s="164" t="s">
        <v>743</v>
      </c>
      <c r="D142" s="164" t="s">
        <v>726</v>
      </c>
      <c r="E142" s="396">
        <v>42004</v>
      </c>
      <c r="F142" s="430" t="s">
        <v>744</v>
      </c>
    </row>
    <row r="143" spans="1:6" ht="55.5" customHeight="1" thickBot="1" x14ac:dyDescent="0.3">
      <c r="A143" s="650" t="s">
        <v>89</v>
      </c>
      <c r="B143" s="164" t="s">
        <v>1005</v>
      </c>
      <c r="C143" s="164" t="s">
        <v>727</v>
      </c>
      <c r="D143" s="164" t="s">
        <v>1006</v>
      </c>
      <c r="E143" s="437">
        <v>41473</v>
      </c>
      <c r="F143" s="450" t="s">
        <v>745</v>
      </c>
    </row>
    <row r="144" spans="1:6" ht="25.5" customHeight="1" x14ac:dyDescent="0.25">
      <c r="A144" s="904" t="s">
        <v>98</v>
      </c>
      <c r="B144" s="905"/>
      <c r="C144" s="905"/>
      <c r="D144" s="905"/>
      <c r="E144" s="905"/>
      <c r="F144" s="906"/>
    </row>
    <row r="145" spans="1:6" ht="22.5" customHeight="1" x14ac:dyDescent="0.25">
      <c r="A145" s="838" t="s">
        <v>68</v>
      </c>
      <c r="B145" s="395" t="s">
        <v>747</v>
      </c>
      <c r="C145" s="395" t="s">
        <v>541</v>
      </c>
      <c r="D145" s="164" t="s">
        <v>749</v>
      </c>
      <c r="E145" s="197" t="s">
        <v>88</v>
      </c>
      <c r="F145" s="432" t="s">
        <v>1007</v>
      </c>
    </row>
    <row r="146" spans="1:6" x14ac:dyDescent="0.25">
      <c r="A146" s="838"/>
      <c r="B146" s="395" t="s">
        <v>748</v>
      </c>
      <c r="C146" s="197" t="s">
        <v>88</v>
      </c>
      <c r="D146" s="164" t="s">
        <v>619</v>
      </c>
      <c r="E146" s="197" t="s">
        <v>88</v>
      </c>
      <c r="F146" s="432">
        <v>41157</v>
      </c>
    </row>
    <row r="147" spans="1:6" ht="33" customHeight="1" x14ac:dyDescent="0.25">
      <c r="A147" s="838"/>
      <c r="B147" s="164" t="s">
        <v>543</v>
      </c>
      <c r="C147" s="197" t="s">
        <v>88</v>
      </c>
      <c r="D147" s="164" t="s">
        <v>701</v>
      </c>
      <c r="E147" s="197" t="s">
        <v>88</v>
      </c>
      <c r="F147" s="418">
        <v>41388</v>
      </c>
    </row>
    <row r="148" spans="1:6" ht="37.5" customHeight="1" x14ac:dyDescent="0.25">
      <c r="A148" s="838"/>
      <c r="B148" s="164" t="s">
        <v>746</v>
      </c>
      <c r="C148" s="197" t="s">
        <v>88</v>
      </c>
      <c r="D148" s="164" t="s">
        <v>749</v>
      </c>
      <c r="E148" s="197" t="s">
        <v>88</v>
      </c>
      <c r="F148" s="418">
        <v>41393</v>
      </c>
    </row>
    <row r="149" spans="1:6" ht="78.75" x14ac:dyDescent="0.25">
      <c r="A149" s="838" t="s">
        <v>69</v>
      </c>
      <c r="B149" s="164" t="s">
        <v>730</v>
      </c>
      <c r="C149" s="164" t="s">
        <v>513</v>
      </c>
      <c r="D149" s="164" t="s">
        <v>722</v>
      </c>
      <c r="E149" s="437">
        <v>40858</v>
      </c>
      <c r="F149" s="418" t="s">
        <v>1012</v>
      </c>
    </row>
    <row r="150" spans="1:6" ht="51" customHeight="1" x14ac:dyDescent="0.25">
      <c r="A150" s="838"/>
      <c r="B150" s="164" t="s">
        <v>597</v>
      </c>
      <c r="C150" s="164" t="s">
        <v>750</v>
      </c>
      <c r="D150" s="164" t="s">
        <v>619</v>
      </c>
      <c r="E150" s="437">
        <v>41555</v>
      </c>
      <c r="F150" s="418" t="s">
        <v>88</v>
      </c>
    </row>
    <row r="151" spans="1:6" ht="68.25" customHeight="1" x14ac:dyDescent="0.25">
      <c r="A151" s="838"/>
      <c r="B151" s="448" t="s">
        <v>777</v>
      </c>
      <c r="C151" s="164" t="s">
        <v>753</v>
      </c>
      <c r="D151" s="197" t="s">
        <v>726</v>
      </c>
      <c r="E151" s="437">
        <v>42422</v>
      </c>
      <c r="F151" s="418" t="s">
        <v>88</v>
      </c>
    </row>
    <row r="152" spans="1:6" ht="54" customHeight="1" x14ac:dyDescent="0.25">
      <c r="A152" s="838" t="s">
        <v>70</v>
      </c>
      <c r="B152" s="164" t="s">
        <v>597</v>
      </c>
      <c r="C152" s="164" t="s">
        <v>727</v>
      </c>
      <c r="D152" s="164" t="s">
        <v>619</v>
      </c>
      <c r="E152" s="164" t="s">
        <v>754</v>
      </c>
      <c r="F152" s="418">
        <v>41670</v>
      </c>
    </row>
    <row r="153" spans="1:6" ht="63" x14ac:dyDescent="0.25">
      <c r="A153" s="838"/>
      <c r="B153" s="164" t="s">
        <v>587</v>
      </c>
      <c r="C153" s="164" t="s">
        <v>757</v>
      </c>
      <c r="D153" s="164" t="s">
        <v>755</v>
      </c>
      <c r="E153" s="164" t="s">
        <v>756</v>
      </c>
      <c r="F153" s="418">
        <v>41860</v>
      </c>
    </row>
    <row r="154" spans="1:6" ht="27" customHeight="1" x14ac:dyDescent="0.25">
      <c r="A154" s="838" t="s">
        <v>71</v>
      </c>
      <c r="B154" s="395" t="s">
        <v>1019</v>
      </c>
      <c r="C154" s="164" t="s">
        <v>1017</v>
      </c>
      <c r="D154" s="395" t="s">
        <v>187</v>
      </c>
      <c r="E154" s="164" t="s">
        <v>35</v>
      </c>
      <c r="F154" s="432" t="s">
        <v>1020</v>
      </c>
    </row>
    <row r="155" spans="1:6" ht="47.25" x14ac:dyDescent="0.25">
      <c r="A155" s="838"/>
      <c r="B155" s="395" t="s">
        <v>1019</v>
      </c>
      <c r="C155" s="164" t="s">
        <v>465</v>
      </c>
      <c r="D155" s="395" t="s">
        <v>759</v>
      </c>
      <c r="E155" s="164" t="s">
        <v>35</v>
      </c>
      <c r="F155" s="419" t="s">
        <v>761</v>
      </c>
    </row>
    <row r="156" spans="1:6" ht="44.25" customHeight="1" x14ac:dyDescent="0.25">
      <c r="A156" s="838"/>
      <c r="B156" s="448" t="s">
        <v>1019</v>
      </c>
      <c r="C156" s="164" t="s">
        <v>587</v>
      </c>
      <c r="D156" s="395" t="s">
        <v>633</v>
      </c>
      <c r="E156" s="164" t="s">
        <v>35</v>
      </c>
      <c r="F156" s="419" t="s">
        <v>1021</v>
      </c>
    </row>
    <row r="157" spans="1:6" ht="39" customHeight="1" x14ac:dyDescent="0.25">
      <c r="A157" s="838"/>
      <c r="B157" s="395" t="s">
        <v>1019</v>
      </c>
      <c r="C157" s="164" t="s">
        <v>758</v>
      </c>
      <c r="D157" s="395" t="s">
        <v>619</v>
      </c>
      <c r="E157" s="164" t="s">
        <v>35</v>
      </c>
      <c r="F157" s="419" t="s">
        <v>762</v>
      </c>
    </row>
    <row r="158" spans="1:6" ht="23.25" customHeight="1" x14ac:dyDescent="0.25">
      <c r="A158" s="838"/>
      <c r="B158" s="395" t="s">
        <v>1019</v>
      </c>
      <c r="C158" s="164" t="s">
        <v>442</v>
      </c>
      <c r="D158" s="395" t="s">
        <v>760</v>
      </c>
      <c r="E158" s="164" t="s">
        <v>35</v>
      </c>
      <c r="F158" s="419" t="s">
        <v>1022</v>
      </c>
    </row>
    <row r="159" spans="1:6" ht="38.25" customHeight="1" x14ac:dyDescent="0.25">
      <c r="A159" s="838"/>
      <c r="B159" s="395" t="s">
        <v>1019</v>
      </c>
      <c r="C159" s="164" t="s">
        <v>513</v>
      </c>
      <c r="D159" s="395" t="s">
        <v>1023</v>
      </c>
      <c r="E159" s="164" t="s">
        <v>35</v>
      </c>
      <c r="F159" s="432" t="s">
        <v>1024</v>
      </c>
    </row>
    <row r="160" spans="1:6" ht="36.75" customHeight="1" x14ac:dyDescent="0.25">
      <c r="A160" s="838" t="s">
        <v>72</v>
      </c>
      <c r="B160" s="395" t="s">
        <v>766</v>
      </c>
      <c r="C160" s="395" t="s">
        <v>1030</v>
      </c>
      <c r="D160" s="395" t="s">
        <v>1031</v>
      </c>
      <c r="E160" s="393">
        <v>38658</v>
      </c>
      <c r="F160" s="419" t="s">
        <v>767</v>
      </c>
    </row>
    <row r="161" spans="1:6" ht="28.5" customHeight="1" x14ac:dyDescent="0.25">
      <c r="A161" s="838"/>
      <c r="B161" s="395" t="s">
        <v>1032</v>
      </c>
      <c r="C161" s="395" t="s">
        <v>1033</v>
      </c>
      <c r="D161" s="395" t="s">
        <v>1034</v>
      </c>
      <c r="E161" s="393">
        <v>40968</v>
      </c>
      <c r="F161" s="432">
        <v>41639</v>
      </c>
    </row>
    <row r="162" spans="1:6" ht="39" customHeight="1" x14ac:dyDescent="0.25">
      <c r="A162" s="838"/>
      <c r="B162" s="395" t="s">
        <v>1035</v>
      </c>
      <c r="C162" s="395" t="s">
        <v>1036</v>
      </c>
      <c r="D162" s="395" t="s">
        <v>635</v>
      </c>
      <c r="E162" s="393">
        <v>41348</v>
      </c>
      <c r="F162" s="432">
        <v>42369</v>
      </c>
    </row>
    <row r="163" spans="1:6" ht="26.25" customHeight="1" x14ac:dyDescent="0.25">
      <c r="A163" s="838"/>
      <c r="B163" s="395" t="s">
        <v>1037</v>
      </c>
      <c r="C163" s="395" t="s">
        <v>1038</v>
      </c>
      <c r="D163" s="395" t="s">
        <v>635</v>
      </c>
      <c r="E163" s="393">
        <v>41365</v>
      </c>
      <c r="F163" s="432">
        <v>42369</v>
      </c>
    </row>
    <row r="164" spans="1:6" ht="31.5" x14ac:dyDescent="0.25">
      <c r="A164" s="443" t="s">
        <v>73</v>
      </c>
      <c r="B164" s="395" t="s">
        <v>601</v>
      </c>
      <c r="C164" s="395" t="s">
        <v>768</v>
      </c>
      <c r="D164" s="395" t="s">
        <v>619</v>
      </c>
      <c r="E164" s="393">
        <v>41507</v>
      </c>
      <c r="F164" s="419" t="s">
        <v>1040</v>
      </c>
    </row>
    <row r="165" spans="1:6" ht="24" customHeight="1" x14ac:dyDescent="0.25">
      <c r="A165" s="839" t="s">
        <v>74</v>
      </c>
      <c r="B165" s="447" t="s">
        <v>1047</v>
      </c>
      <c r="C165" s="395" t="s">
        <v>1048</v>
      </c>
      <c r="D165" s="164" t="s">
        <v>1049</v>
      </c>
      <c r="E165" s="396">
        <v>42303</v>
      </c>
      <c r="F165" s="430" t="s">
        <v>1053</v>
      </c>
    </row>
    <row r="166" spans="1:6" ht="41.25" customHeight="1" x14ac:dyDescent="0.25">
      <c r="A166" s="903"/>
      <c r="B166" s="447" t="s">
        <v>1050</v>
      </c>
      <c r="C166" s="395" t="s">
        <v>415</v>
      </c>
      <c r="D166" s="164" t="s">
        <v>1051</v>
      </c>
      <c r="E166" s="396">
        <v>42255</v>
      </c>
      <c r="F166" s="430" t="s">
        <v>1053</v>
      </c>
    </row>
    <row r="167" spans="1:6" ht="47.25" x14ac:dyDescent="0.25">
      <c r="A167" s="903"/>
      <c r="B167" s="448" t="s">
        <v>777</v>
      </c>
      <c r="C167" s="395" t="s">
        <v>1058</v>
      </c>
      <c r="D167" s="164" t="s">
        <v>755</v>
      </c>
      <c r="E167" s="396">
        <v>41639</v>
      </c>
      <c r="F167" s="430" t="s">
        <v>774</v>
      </c>
    </row>
    <row r="168" spans="1:6" ht="93" customHeight="1" x14ac:dyDescent="0.25">
      <c r="A168" s="903"/>
      <c r="B168" s="448" t="s">
        <v>777</v>
      </c>
      <c r="C168" s="395" t="s">
        <v>1059</v>
      </c>
      <c r="D168" s="164" t="s">
        <v>755</v>
      </c>
      <c r="E168" s="396">
        <v>42255</v>
      </c>
      <c r="F168" s="430" t="s">
        <v>1054</v>
      </c>
    </row>
    <row r="169" spans="1:6" ht="45.75" customHeight="1" x14ac:dyDescent="0.25">
      <c r="A169" s="903"/>
      <c r="B169" s="164" t="s">
        <v>508</v>
      </c>
      <c r="C169" s="164" t="s">
        <v>1057</v>
      </c>
      <c r="D169" s="395" t="s">
        <v>635</v>
      </c>
      <c r="E169" s="396">
        <v>42144</v>
      </c>
      <c r="F169" s="430" t="s">
        <v>1055</v>
      </c>
    </row>
    <row r="170" spans="1:6" ht="45.75" customHeight="1" x14ac:dyDescent="0.25">
      <c r="A170" s="840"/>
      <c r="B170" s="448" t="s">
        <v>516</v>
      </c>
      <c r="C170" s="164" t="s">
        <v>621</v>
      </c>
      <c r="D170" s="164" t="s">
        <v>755</v>
      </c>
      <c r="E170" s="164" t="s">
        <v>1052</v>
      </c>
      <c r="F170" s="430" t="s">
        <v>1056</v>
      </c>
    </row>
    <row r="171" spans="1:6" ht="31.5" x14ac:dyDescent="0.25">
      <c r="A171" s="838" t="s">
        <v>75</v>
      </c>
      <c r="B171" s="448" t="s">
        <v>597</v>
      </c>
      <c r="C171" s="448" t="s">
        <v>88</v>
      </c>
      <c r="D171" s="164" t="s">
        <v>755</v>
      </c>
      <c r="E171" s="448" t="s">
        <v>775</v>
      </c>
      <c r="F171" s="449" t="s">
        <v>776</v>
      </c>
    </row>
    <row r="172" spans="1:6" ht="31.5" x14ac:dyDescent="0.25">
      <c r="A172" s="838"/>
      <c r="B172" s="448" t="s">
        <v>777</v>
      </c>
      <c r="C172" s="448" t="s">
        <v>88</v>
      </c>
      <c r="D172" s="164" t="s">
        <v>755</v>
      </c>
      <c r="E172" s="448" t="s">
        <v>778</v>
      </c>
      <c r="F172" s="449" t="s">
        <v>779</v>
      </c>
    </row>
    <row r="173" spans="1:6" ht="41.25" customHeight="1" x14ac:dyDescent="0.25">
      <c r="A173" s="838"/>
      <c r="B173" s="395" t="s">
        <v>780</v>
      </c>
      <c r="C173" s="395" t="s">
        <v>780</v>
      </c>
      <c r="D173" s="395" t="s">
        <v>783</v>
      </c>
      <c r="E173" s="395" t="s">
        <v>781</v>
      </c>
      <c r="F173" s="419" t="s">
        <v>782</v>
      </c>
    </row>
    <row r="174" spans="1:6" ht="41.25" customHeight="1" thickBot="1" x14ac:dyDescent="0.3">
      <c r="A174" s="907"/>
      <c r="B174" s="420" t="s">
        <v>560</v>
      </c>
      <c r="C174" s="420" t="s">
        <v>560</v>
      </c>
      <c r="D174" s="420" t="s">
        <v>783</v>
      </c>
      <c r="E174" s="420" t="s">
        <v>781</v>
      </c>
      <c r="F174" s="422" t="s">
        <v>782</v>
      </c>
    </row>
    <row r="177" spans="1:1" x14ac:dyDescent="0.25">
      <c r="A177" s="364" t="s">
        <v>785</v>
      </c>
    </row>
  </sheetData>
  <mergeCells count="63">
    <mergeCell ref="A109:A112"/>
    <mergeCell ref="A118:A122"/>
    <mergeCell ref="A113:A116"/>
    <mergeCell ref="A38:A39"/>
    <mergeCell ref="A43:A47"/>
    <mergeCell ref="A1:F1"/>
    <mergeCell ref="A77:A78"/>
    <mergeCell ref="A81:A82"/>
    <mergeCell ref="A79:A80"/>
    <mergeCell ref="A84:A85"/>
    <mergeCell ref="A67:F67"/>
    <mergeCell ref="A83:F83"/>
    <mergeCell ref="A22:A23"/>
    <mergeCell ref="A28:A30"/>
    <mergeCell ref="A33:A34"/>
    <mergeCell ref="A31:A32"/>
    <mergeCell ref="A18:A19"/>
    <mergeCell ref="A5:A7"/>
    <mergeCell ref="A10:A11"/>
    <mergeCell ref="A74:A76"/>
    <mergeCell ref="A55:A57"/>
    <mergeCell ref="A4:F4"/>
    <mergeCell ref="A20:F20"/>
    <mergeCell ref="A131:F131"/>
    <mergeCell ref="A134:A136"/>
    <mergeCell ref="A8:A9"/>
    <mergeCell ref="A86:A87"/>
    <mergeCell ref="A88:A89"/>
    <mergeCell ref="A90:A91"/>
    <mergeCell ref="A92:A94"/>
    <mergeCell ref="A61:A63"/>
    <mergeCell ref="A64:A66"/>
    <mergeCell ref="A68:A71"/>
    <mergeCell ref="A35:F35"/>
    <mergeCell ref="A51:F51"/>
    <mergeCell ref="A12:A14"/>
    <mergeCell ref="A52:A54"/>
    <mergeCell ref="A171:A174"/>
    <mergeCell ref="A152:A153"/>
    <mergeCell ref="A154:A159"/>
    <mergeCell ref="A160:A163"/>
    <mergeCell ref="A165:A170"/>
    <mergeCell ref="A149:A151"/>
    <mergeCell ref="A132:A133"/>
    <mergeCell ref="A138:A140"/>
    <mergeCell ref="A141:A142"/>
    <mergeCell ref="A144:F144"/>
    <mergeCell ref="A15:A16"/>
    <mergeCell ref="A40:A42"/>
    <mergeCell ref="A48:A49"/>
    <mergeCell ref="A24:A27"/>
    <mergeCell ref="A145:A148"/>
    <mergeCell ref="A58:A60"/>
    <mergeCell ref="A72:A73"/>
    <mergeCell ref="A123:A124"/>
    <mergeCell ref="A125:A126"/>
    <mergeCell ref="A127:A130"/>
    <mergeCell ref="A95:A97"/>
    <mergeCell ref="A98:A99"/>
    <mergeCell ref="A100:F100"/>
    <mergeCell ref="A117:F117"/>
    <mergeCell ref="A101:A104"/>
    <mergeCell ref="A105:A10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abSelected="1" workbookViewId="0">
      <selection activeCell="N4" sqref="N4"/>
    </sheetView>
  </sheetViews>
  <sheetFormatPr defaultRowHeight="15.75" x14ac:dyDescent="0.25"/>
  <cols>
    <col min="1" max="1" width="21" customWidth="1"/>
    <col min="2" max="2" width="16.25" customWidth="1"/>
    <col min="3" max="3" width="17.25" customWidth="1"/>
    <col min="4" max="4" width="17.75" customWidth="1"/>
    <col min="5" max="5" width="24" customWidth="1"/>
    <col min="6" max="6" width="19.75" customWidth="1"/>
    <col min="7" max="7" width="13.125" customWidth="1"/>
    <col min="8" max="8" width="15.25" customWidth="1"/>
    <col min="9" max="9" width="18.125" customWidth="1"/>
    <col min="10" max="10" width="15.125" customWidth="1"/>
    <col min="11" max="11" width="18.375" customWidth="1"/>
  </cols>
  <sheetData>
    <row r="1" spans="1:11" ht="25.5" customHeight="1" x14ac:dyDescent="0.25">
      <c r="A1" s="695" t="s">
        <v>0</v>
      </c>
      <c r="B1" s="695"/>
      <c r="C1" s="695"/>
      <c r="D1" s="695"/>
      <c r="E1" s="695"/>
      <c r="F1" s="695"/>
      <c r="G1" s="695"/>
      <c r="H1" s="695"/>
      <c r="I1" s="695"/>
      <c r="J1" s="695"/>
      <c r="K1" s="695"/>
    </row>
    <row r="2" spans="1:11" ht="22.5" customHeight="1" thickBot="1" x14ac:dyDescent="0.3">
      <c r="A2" s="1"/>
      <c r="B2" s="1"/>
      <c r="C2" s="1"/>
      <c r="D2" s="1"/>
      <c r="E2" s="1"/>
      <c r="F2" s="1"/>
      <c r="G2" s="2"/>
      <c r="H2" s="1"/>
      <c r="I2" s="1"/>
      <c r="J2" s="1"/>
      <c r="K2" s="1"/>
    </row>
    <row r="3" spans="1:11" ht="24.75" customHeight="1" x14ac:dyDescent="0.25">
      <c r="A3" s="696" t="s">
        <v>1</v>
      </c>
      <c r="B3" s="699" t="s">
        <v>2</v>
      </c>
      <c r="C3" s="700"/>
      <c r="D3" s="700"/>
      <c r="E3" s="700"/>
      <c r="F3" s="700"/>
      <c r="G3" s="701" t="s">
        <v>3</v>
      </c>
      <c r="H3" s="702"/>
      <c r="I3" s="705" t="s">
        <v>4</v>
      </c>
      <c r="J3" s="705" t="s">
        <v>5</v>
      </c>
      <c r="K3" s="706"/>
    </row>
    <row r="4" spans="1:11" ht="24.75" customHeight="1" x14ac:dyDescent="0.25">
      <c r="A4" s="697"/>
      <c r="B4" s="685" t="s">
        <v>6</v>
      </c>
      <c r="C4" s="685" t="s">
        <v>7</v>
      </c>
      <c r="D4" s="685" t="s">
        <v>8</v>
      </c>
      <c r="E4" s="685" t="s">
        <v>9</v>
      </c>
      <c r="F4" s="685" t="s">
        <v>10</v>
      </c>
      <c r="G4" s="703"/>
      <c r="H4" s="704"/>
      <c r="I4" s="685"/>
      <c r="J4" s="685" t="s">
        <v>11</v>
      </c>
      <c r="K4" s="687" t="s">
        <v>12</v>
      </c>
    </row>
    <row r="5" spans="1:11" ht="37.5" customHeight="1" thickBot="1" x14ac:dyDescent="0.3">
      <c r="A5" s="698"/>
      <c r="B5" s="686"/>
      <c r="C5" s="686"/>
      <c r="D5" s="686"/>
      <c r="E5" s="686"/>
      <c r="F5" s="686"/>
      <c r="G5" s="3" t="s">
        <v>13</v>
      </c>
      <c r="H5" s="625" t="s">
        <v>14</v>
      </c>
      <c r="I5" s="686"/>
      <c r="J5" s="686"/>
      <c r="K5" s="688"/>
    </row>
    <row r="6" spans="1:11" ht="26.25" customHeight="1" x14ac:dyDescent="0.25">
      <c r="A6" s="4" t="s">
        <v>1068</v>
      </c>
      <c r="B6" s="5">
        <f t="shared" ref="B6:G6" si="0">SUM(B7:B13)</f>
        <v>0</v>
      </c>
      <c r="C6" s="5">
        <f t="shared" si="0"/>
        <v>59171</v>
      </c>
      <c r="D6" s="5">
        <f t="shared" si="0"/>
        <v>37858</v>
      </c>
      <c r="E6" s="5">
        <f t="shared" si="0"/>
        <v>29874</v>
      </c>
      <c r="F6" s="5">
        <f t="shared" si="0"/>
        <v>66541</v>
      </c>
      <c r="G6" s="5">
        <f t="shared" si="0"/>
        <v>190060</v>
      </c>
      <c r="H6" s="6">
        <f>G6*100/(SUM(B6:F6))</f>
        <v>98.250656520750198</v>
      </c>
      <c r="I6" s="5">
        <f>SUM(I7:I13)</f>
        <v>3346</v>
      </c>
      <c r="J6" s="5">
        <f>SUM(J7:J13)</f>
        <v>3346</v>
      </c>
      <c r="K6" s="7">
        <f>J6*100/I6</f>
        <v>100</v>
      </c>
    </row>
    <row r="7" spans="1:11" s="468" customFormat="1" x14ac:dyDescent="0.25">
      <c r="A7" s="484" t="s">
        <v>15</v>
      </c>
      <c r="B7" s="473"/>
      <c r="C7" s="473">
        <v>59171</v>
      </c>
      <c r="D7" s="473"/>
      <c r="E7" s="473"/>
      <c r="F7" s="473"/>
      <c r="G7" s="639">
        <v>59171</v>
      </c>
      <c r="H7" s="474">
        <f>G7*100/SUM(B7:F7)</f>
        <v>100</v>
      </c>
      <c r="I7" s="473">
        <v>1154</v>
      </c>
      <c r="J7" s="473">
        <v>1154</v>
      </c>
      <c r="K7" s="483">
        <f t="shared" ref="K7:K13" si="1">J7*100/I7</f>
        <v>100</v>
      </c>
    </row>
    <row r="8" spans="1:11" s="630" customFormat="1" x14ac:dyDescent="0.25">
      <c r="A8" s="484" t="s">
        <v>16</v>
      </c>
      <c r="B8" s="473"/>
      <c r="C8" s="473"/>
      <c r="D8" s="473"/>
      <c r="E8" s="473">
        <v>7007</v>
      </c>
      <c r="F8" s="473">
        <v>23093</v>
      </c>
      <c r="G8" s="473">
        <v>29641</v>
      </c>
      <c r="H8" s="474">
        <f>G8*100/SUM(B8:F8)</f>
        <v>98.475083056478411</v>
      </c>
      <c r="I8" s="473">
        <v>403</v>
      </c>
      <c r="J8" s="473">
        <v>403</v>
      </c>
      <c r="K8" s="483">
        <f t="shared" si="1"/>
        <v>100</v>
      </c>
    </row>
    <row r="9" spans="1:11" s="630" customFormat="1" x14ac:dyDescent="0.25">
      <c r="A9" s="245" t="s">
        <v>85</v>
      </c>
      <c r="B9" s="473"/>
      <c r="C9" s="473"/>
      <c r="D9" s="473"/>
      <c r="E9" s="473">
        <v>3509</v>
      </c>
      <c r="F9" s="473">
        <v>1348</v>
      </c>
      <c r="G9" s="474">
        <v>4846</v>
      </c>
      <c r="H9" s="474">
        <f t="shared" ref="H9" si="2">G9*100/SUM(B9:F9)</f>
        <v>99.77352275066913</v>
      </c>
      <c r="I9" s="473">
        <v>69</v>
      </c>
      <c r="J9" s="473">
        <v>69</v>
      </c>
      <c r="K9" s="483">
        <f>J9*100/I9</f>
        <v>100</v>
      </c>
    </row>
    <row r="10" spans="1:11" ht="18" customHeight="1" x14ac:dyDescent="0.25">
      <c r="A10" s="626" t="s">
        <v>18</v>
      </c>
      <c r="B10" s="459"/>
      <c r="C10" s="459"/>
      <c r="D10" s="473">
        <v>15150</v>
      </c>
      <c r="E10" s="473">
        <v>4775</v>
      </c>
      <c r="F10" s="473">
        <v>3211</v>
      </c>
      <c r="G10" s="474">
        <v>23078</v>
      </c>
      <c r="H10" s="474">
        <f t="shared" ref="H10:H13" si="3">G10*100/SUM(B10:F10)</f>
        <v>99.749308437067768</v>
      </c>
      <c r="I10" s="473">
        <v>537</v>
      </c>
      <c r="J10" s="473">
        <v>537</v>
      </c>
      <c r="K10" s="483">
        <f t="shared" si="1"/>
        <v>100</v>
      </c>
    </row>
    <row r="11" spans="1:11" x14ac:dyDescent="0.25">
      <c r="A11" s="626" t="s">
        <v>19</v>
      </c>
      <c r="B11" s="459"/>
      <c r="C11" s="459"/>
      <c r="D11" s="473">
        <v>4530</v>
      </c>
      <c r="E11" s="473">
        <v>3477</v>
      </c>
      <c r="F11" s="473">
        <v>14384</v>
      </c>
      <c r="G11" s="474">
        <v>22391</v>
      </c>
      <c r="H11" s="474">
        <f t="shared" si="3"/>
        <v>100</v>
      </c>
      <c r="I11" s="474">
        <v>278</v>
      </c>
      <c r="J11" s="474">
        <v>278</v>
      </c>
      <c r="K11" s="483">
        <f t="shared" si="1"/>
        <v>100</v>
      </c>
    </row>
    <row r="12" spans="1:11" x14ac:dyDescent="0.25">
      <c r="A12" s="641" t="s">
        <v>20</v>
      </c>
      <c r="B12" s="640"/>
      <c r="C12" s="473"/>
      <c r="D12" s="499">
        <v>9263</v>
      </c>
      <c r="E12" s="499">
        <v>6427</v>
      </c>
      <c r="F12" s="499">
        <v>13369</v>
      </c>
      <c r="G12" s="474">
        <v>28181</v>
      </c>
      <c r="H12" s="474">
        <f t="shared" ref="H12" si="4">G12*100/SUM(B12:F12)</f>
        <v>96.978560858942146</v>
      </c>
      <c r="I12" s="474">
        <v>479</v>
      </c>
      <c r="J12" s="474">
        <v>479</v>
      </c>
      <c r="K12" s="483">
        <f t="shared" si="1"/>
        <v>100</v>
      </c>
    </row>
    <row r="13" spans="1:11" ht="19.5" customHeight="1" thickBot="1" x14ac:dyDescent="0.3">
      <c r="A13" s="627" t="s">
        <v>21</v>
      </c>
      <c r="B13" s="460"/>
      <c r="C13" s="460"/>
      <c r="D13" s="486">
        <v>8915</v>
      </c>
      <c r="E13" s="486">
        <v>4679</v>
      </c>
      <c r="F13" s="486">
        <v>11136</v>
      </c>
      <c r="G13" s="474">
        <v>22752</v>
      </c>
      <c r="H13" s="474">
        <f t="shared" si="3"/>
        <v>92.00161746866155</v>
      </c>
      <c r="I13" s="486">
        <v>426</v>
      </c>
      <c r="J13" s="486">
        <v>426</v>
      </c>
      <c r="K13" s="483">
        <f t="shared" si="1"/>
        <v>100</v>
      </c>
    </row>
    <row r="14" spans="1:11" ht="22.5" customHeight="1" x14ac:dyDescent="0.25">
      <c r="A14" s="15" t="s">
        <v>1069</v>
      </c>
      <c r="B14" s="6">
        <f t="shared" ref="B14:G14" si="5">SUM(B15:B20)</f>
        <v>311030</v>
      </c>
      <c r="C14" s="6">
        <f t="shared" si="5"/>
        <v>0</v>
      </c>
      <c r="D14" s="6">
        <f t="shared" si="5"/>
        <v>116349</v>
      </c>
      <c r="E14" s="6">
        <f t="shared" si="5"/>
        <v>70676</v>
      </c>
      <c r="F14" s="6">
        <f t="shared" si="5"/>
        <v>82213</v>
      </c>
      <c r="G14" s="6">
        <f t="shared" si="5"/>
        <v>575188</v>
      </c>
      <c r="H14" s="6">
        <f>G14*100/(SUM(B14:F14))</f>
        <v>99.12454245279767</v>
      </c>
      <c r="I14" s="6">
        <f>SUM(I15:I20)</f>
        <v>33193</v>
      </c>
      <c r="J14" s="6">
        <f>SUM(J15:J20)</f>
        <v>32828</v>
      </c>
      <c r="K14" s="16">
        <f>J14*100/I14</f>
        <v>98.900370560057837</v>
      </c>
    </row>
    <row r="15" spans="1:11" x14ac:dyDescent="0.25">
      <c r="A15" s="245" t="s">
        <v>22</v>
      </c>
      <c r="B15" s="461"/>
      <c r="C15" s="461"/>
      <c r="D15" s="498">
        <v>33178</v>
      </c>
      <c r="E15" s="498">
        <v>5884</v>
      </c>
      <c r="F15" s="498">
        <v>10494</v>
      </c>
      <c r="G15" s="498">
        <v>49556</v>
      </c>
      <c r="H15" s="474">
        <f t="shared" ref="H15" si="6">G15*100/SUM(B15:F15)</f>
        <v>100</v>
      </c>
      <c r="I15" s="499">
        <v>557</v>
      </c>
      <c r="J15" s="499">
        <v>557</v>
      </c>
      <c r="K15" s="483">
        <f t="shared" ref="K15:K27" si="7">J15*100/I15</f>
        <v>100</v>
      </c>
    </row>
    <row r="16" spans="1:11" x14ac:dyDescent="0.25">
      <c r="A16" s="245" t="s">
        <v>24</v>
      </c>
      <c r="B16" s="461"/>
      <c r="C16" s="461"/>
      <c r="D16" s="498">
        <v>12469</v>
      </c>
      <c r="E16" s="498">
        <v>6803</v>
      </c>
      <c r="F16" s="498">
        <v>12791</v>
      </c>
      <c r="G16" s="498">
        <v>31132</v>
      </c>
      <c r="H16" s="474">
        <f t="shared" ref="H16:H28" si="8">G16*100/SUM(B16:F16)</f>
        <v>97.096341577519254</v>
      </c>
      <c r="I16" s="499">
        <v>524</v>
      </c>
      <c r="J16" s="499">
        <v>316</v>
      </c>
      <c r="K16" s="483">
        <f t="shared" si="7"/>
        <v>60.305343511450381</v>
      </c>
    </row>
    <row r="17" spans="1:11" x14ac:dyDescent="0.25">
      <c r="A17" s="245" t="s">
        <v>25</v>
      </c>
      <c r="B17" s="498">
        <v>311030</v>
      </c>
      <c r="C17" s="498"/>
      <c r="D17" s="498"/>
      <c r="E17" s="498"/>
      <c r="F17" s="498"/>
      <c r="G17" s="498">
        <v>311030</v>
      </c>
      <c r="H17" s="474">
        <f t="shared" si="8"/>
        <v>100</v>
      </c>
      <c r="I17" s="499">
        <v>12276</v>
      </c>
      <c r="J17" s="499">
        <v>12129</v>
      </c>
      <c r="K17" s="483">
        <f t="shared" si="7"/>
        <v>98.802541544477023</v>
      </c>
    </row>
    <row r="18" spans="1:11" x14ac:dyDescent="0.25">
      <c r="A18" s="245" t="s">
        <v>26</v>
      </c>
      <c r="B18" s="461"/>
      <c r="C18" s="461"/>
      <c r="D18" s="498">
        <v>31270</v>
      </c>
      <c r="E18" s="498">
        <v>39431</v>
      </c>
      <c r="F18" s="498">
        <v>24636</v>
      </c>
      <c r="G18" s="552">
        <v>91188</v>
      </c>
      <c r="H18" s="474">
        <f t="shared" si="8"/>
        <v>95.648069479845176</v>
      </c>
      <c r="I18" s="474">
        <v>2328</v>
      </c>
      <c r="J18" s="474">
        <v>2328</v>
      </c>
      <c r="K18" s="483">
        <f t="shared" si="7"/>
        <v>100</v>
      </c>
    </row>
    <row r="19" spans="1:11" x14ac:dyDescent="0.25">
      <c r="A19" s="245" t="s">
        <v>27</v>
      </c>
      <c r="B19" s="461"/>
      <c r="C19" s="461"/>
      <c r="D19" s="498">
        <v>27820</v>
      </c>
      <c r="E19" s="498">
        <v>10772</v>
      </c>
      <c r="F19" s="498">
        <v>16262</v>
      </c>
      <c r="G19" s="498">
        <v>54854</v>
      </c>
      <c r="H19" s="474">
        <f t="shared" si="8"/>
        <v>100</v>
      </c>
      <c r="I19" s="499">
        <v>2612</v>
      </c>
      <c r="J19" s="499">
        <v>2602</v>
      </c>
      <c r="K19" s="483">
        <f t="shared" si="7"/>
        <v>99.617151607963251</v>
      </c>
    </row>
    <row r="20" spans="1:11" ht="16.5" thickBot="1" x14ac:dyDescent="0.3">
      <c r="A20" s="641" t="s">
        <v>28</v>
      </c>
      <c r="B20" s="462"/>
      <c r="C20" s="580"/>
      <c r="D20" s="580">
        <v>11612</v>
      </c>
      <c r="E20" s="580">
        <v>7786</v>
      </c>
      <c r="F20" s="580">
        <v>18030</v>
      </c>
      <c r="G20" s="580">
        <v>37428</v>
      </c>
      <c r="H20" s="474">
        <f t="shared" si="8"/>
        <v>100</v>
      </c>
      <c r="I20" s="591">
        <v>14896</v>
      </c>
      <c r="J20" s="591">
        <v>14896</v>
      </c>
      <c r="K20" s="483">
        <f t="shared" si="7"/>
        <v>100</v>
      </c>
    </row>
    <row r="21" spans="1:11" ht="23.25" customHeight="1" x14ac:dyDescent="0.25">
      <c r="A21" s="75" t="s">
        <v>93</v>
      </c>
      <c r="B21" s="6">
        <f t="shared" ref="B21:G21" si="9">SUM(B22:B28)</f>
        <v>163425</v>
      </c>
      <c r="C21" s="6">
        <f t="shared" si="9"/>
        <v>0</v>
      </c>
      <c r="D21" s="6">
        <f t="shared" si="9"/>
        <v>77483</v>
      </c>
      <c r="E21" s="6">
        <f t="shared" si="9"/>
        <v>52262</v>
      </c>
      <c r="F21" s="6">
        <f t="shared" si="9"/>
        <v>57289</v>
      </c>
      <c r="G21" s="6">
        <f t="shared" si="9"/>
        <v>350362</v>
      </c>
      <c r="H21" s="6">
        <f>G21*100/(SUM(B21:F21))</f>
        <v>99.972322011989988</v>
      </c>
      <c r="I21" s="6">
        <f>SUM(I22:I25,I27:I28)</f>
        <v>19111</v>
      </c>
      <c r="J21" s="6">
        <f>SUM(J22:J25,J27:J28)</f>
        <v>19063</v>
      </c>
      <c r="K21" s="16">
        <f>J21*100/I21</f>
        <v>99.748835749045057</v>
      </c>
    </row>
    <row r="22" spans="1:11" x14ac:dyDescent="0.25">
      <c r="A22" s="626" t="s">
        <v>29</v>
      </c>
      <c r="B22" s="473">
        <v>163425</v>
      </c>
      <c r="C22" s="473"/>
      <c r="D22" s="473"/>
      <c r="E22" s="473"/>
      <c r="F22" s="473"/>
      <c r="G22" s="473">
        <v>163425</v>
      </c>
      <c r="H22" s="474">
        <f t="shared" si="8"/>
        <v>100</v>
      </c>
      <c r="I22" s="473">
        <v>6271</v>
      </c>
      <c r="J22" s="473">
        <v>6271</v>
      </c>
      <c r="K22" s="483">
        <f t="shared" si="7"/>
        <v>100</v>
      </c>
    </row>
    <row r="23" spans="1:11" ht="18.75" customHeight="1" x14ac:dyDescent="0.25">
      <c r="A23" s="626" t="s">
        <v>30</v>
      </c>
      <c r="B23" s="459"/>
      <c r="C23" s="459"/>
      <c r="D23" s="473">
        <v>15955</v>
      </c>
      <c r="E23" s="473">
        <v>19710</v>
      </c>
      <c r="F23" s="473">
        <v>20233</v>
      </c>
      <c r="G23" s="474">
        <v>55801</v>
      </c>
      <c r="H23" s="474">
        <f t="shared" si="8"/>
        <v>99.826469641132064</v>
      </c>
      <c r="I23" s="473">
        <v>484</v>
      </c>
      <c r="J23" s="473">
        <v>484</v>
      </c>
      <c r="K23" s="483">
        <f t="shared" si="7"/>
        <v>100</v>
      </c>
    </row>
    <row r="24" spans="1:11" ht="19.5" customHeight="1" x14ac:dyDescent="0.25">
      <c r="A24" s="626" t="s">
        <v>31</v>
      </c>
      <c r="B24" s="459"/>
      <c r="C24" s="459"/>
      <c r="D24" s="473">
        <v>19483</v>
      </c>
      <c r="E24" s="473">
        <v>11867</v>
      </c>
      <c r="F24" s="473">
        <v>11326</v>
      </c>
      <c r="G24" s="474">
        <v>42676</v>
      </c>
      <c r="H24" s="474">
        <f t="shared" si="8"/>
        <v>100</v>
      </c>
      <c r="I24" s="474">
        <v>11170</v>
      </c>
      <c r="J24" s="474">
        <v>11131</v>
      </c>
      <c r="K24" s="483">
        <f t="shared" si="7"/>
        <v>99.650850492390333</v>
      </c>
    </row>
    <row r="25" spans="1:11" x14ac:dyDescent="0.25">
      <c r="A25" s="626" t="s">
        <v>32</v>
      </c>
      <c r="B25" s="459"/>
      <c r="C25" s="459"/>
      <c r="D25" s="459"/>
      <c r="E25" s="473">
        <v>4012</v>
      </c>
      <c r="F25" s="473">
        <v>640</v>
      </c>
      <c r="G25" s="474">
        <v>4652</v>
      </c>
      <c r="H25" s="474">
        <f t="shared" si="8"/>
        <v>100</v>
      </c>
      <c r="I25" s="474">
        <v>392</v>
      </c>
      <c r="J25" s="474">
        <v>392</v>
      </c>
      <c r="K25" s="483">
        <f t="shared" si="7"/>
        <v>100</v>
      </c>
    </row>
    <row r="26" spans="1:11" s="468" customFormat="1" x14ac:dyDescent="0.25">
      <c r="A26" s="484" t="s">
        <v>34</v>
      </c>
      <c r="B26" s="639"/>
      <c r="C26" s="473"/>
      <c r="D26" s="473">
        <v>17919</v>
      </c>
      <c r="E26" s="473"/>
      <c r="F26" s="473"/>
      <c r="G26" s="642">
        <v>17919</v>
      </c>
      <c r="H26" s="474">
        <f t="shared" si="8"/>
        <v>100</v>
      </c>
      <c r="I26" s="689" t="s">
        <v>35</v>
      </c>
      <c r="J26" s="690"/>
      <c r="K26" s="691"/>
    </row>
    <row r="27" spans="1:11" x14ac:dyDescent="0.25">
      <c r="A27" s="626" t="s">
        <v>36</v>
      </c>
      <c r="B27" s="459"/>
      <c r="C27" s="459"/>
      <c r="D27" s="473">
        <v>6351</v>
      </c>
      <c r="E27" s="473">
        <v>3977</v>
      </c>
      <c r="F27" s="473">
        <v>10405</v>
      </c>
      <c r="G27" s="474">
        <v>20733</v>
      </c>
      <c r="H27" s="474">
        <f t="shared" si="8"/>
        <v>100</v>
      </c>
      <c r="I27" s="474">
        <v>335</v>
      </c>
      <c r="J27" s="474">
        <v>326</v>
      </c>
      <c r="K27" s="483">
        <f t="shared" si="7"/>
        <v>97.31343283582089</v>
      </c>
    </row>
    <row r="28" spans="1:11" s="468" customFormat="1" ht="16.5" thickBot="1" x14ac:dyDescent="0.3">
      <c r="A28" s="484" t="s">
        <v>38</v>
      </c>
      <c r="B28" s="473"/>
      <c r="C28" s="473"/>
      <c r="D28" s="473">
        <v>17775</v>
      </c>
      <c r="E28" s="473">
        <v>12696</v>
      </c>
      <c r="F28" s="473">
        <v>14685</v>
      </c>
      <c r="G28" s="474">
        <v>45156</v>
      </c>
      <c r="H28" s="474">
        <f t="shared" si="8"/>
        <v>100</v>
      </c>
      <c r="I28" s="474">
        <v>459</v>
      </c>
      <c r="J28" s="474">
        <v>459</v>
      </c>
      <c r="K28" s="483">
        <v>100</v>
      </c>
    </row>
    <row r="29" spans="1:11" ht="23.25" customHeight="1" x14ac:dyDescent="0.25">
      <c r="A29" s="4" t="s">
        <v>94</v>
      </c>
      <c r="B29" s="6">
        <f>SUM(B30:B36)</f>
        <v>0</v>
      </c>
      <c r="C29" s="6">
        <f>SUM(C30:C34)</f>
        <v>0</v>
      </c>
      <c r="D29" s="6">
        <f>SUM(D30:D34)</f>
        <v>76643</v>
      </c>
      <c r="E29" s="6">
        <f>SUM(E30:E34)</f>
        <v>24767</v>
      </c>
      <c r="F29" s="6">
        <f>SUM(F30:F34)</f>
        <v>64683</v>
      </c>
      <c r="G29" s="6">
        <f>SUM(G30:G34)</f>
        <v>166093</v>
      </c>
      <c r="H29" s="6">
        <f>G29*100/(SUM(B29:F29))</f>
        <v>100</v>
      </c>
      <c r="I29" s="6">
        <f>SUM(I30:I34)</f>
        <v>2501</v>
      </c>
      <c r="J29" s="6">
        <f>SUM(J30:J34)</f>
        <v>2501</v>
      </c>
      <c r="K29" s="16">
        <f>J29*100/I29</f>
        <v>100</v>
      </c>
    </row>
    <row r="30" spans="1:11" s="468" customFormat="1" x14ac:dyDescent="0.25">
      <c r="A30" s="643" t="s">
        <v>41</v>
      </c>
      <c r="B30" s="473"/>
      <c r="C30" s="473"/>
      <c r="D30" s="473">
        <v>4408</v>
      </c>
      <c r="E30" s="473">
        <v>893</v>
      </c>
      <c r="F30" s="473">
        <v>6811</v>
      </c>
      <c r="G30" s="474">
        <v>12112</v>
      </c>
      <c r="H30" s="474">
        <f>G30*100/SUM(B30:F30)</f>
        <v>100</v>
      </c>
      <c r="I30" s="474">
        <v>129</v>
      </c>
      <c r="J30" s="474">
        <v>129</v>
      </c>
      <c r="K30" s="483">
        <f t="shared" ref="K30:K40" si="10">J30*100/I30</f>
        <v>100</v>
      </c>
    </row>
    <row r="31" spans="1:11" s="468" customFormat="1" x14ac:dyDescent="0.25">
      <c r="A31" s="643" t="s">
        <v>42</v>
      </c>
      <c r="B31" s="473"/>
      <c r="C31" s="473"/>
      <c r="D31" s="473">
        <v>6314</v>
      </c>
      <c r="E31" s="473">
        <v>595</v>
      </c>
      <c r="F31" s="473">
        <v>5931</v>
      </c>
      <c r="G31" s="474">
        <v>12840</v>
      </c>
      <c r="H31" s="474">
        <f t="shared" ref="H31:H32" si="11">G31*100/SUM(B31:F31)</f>
        <v>100</v>
      </c>
      <c r="I31" s="474">
        <v>245</v>
      </c>
      <c r="J31" s="474">
        <v>245</v>
      </c>
      <c r="K31" s="483">
        <f t="shared" si="10"/>
        <v>100</v>
      </c>
    </row>
    <row r="32" spans="1:11" s="468" customFormat="1" x14ac:dyDescent="0.25">
      <c r="A32" s="643" t="s">
        <v>40</v>
      </c>
      <c r="B32" s="473"/>
      <c r="C32" s="639"/>
      <c r="D32" s="473">
        <v>42428</v>
      </c>
      <c r="E32" s="473">
        <v>8495</v>
      </c>
      <c r="F32" s="473">
        <v>12710</v>
      </c>
      <c r="G32" s="474">
        <v>63633</v>
      </c>
      <c r="H32" s="474">
        <f t="shared" si="11"/>
        <v>100</v>
      </c>
      <c r="I32" s="474">
        <v>1050</v>
      </c>
      <c r="J32" s="474">
        <v>1050</v>
      </c>
      <c r="K32" s="483">
        <f t="shared" si="10"/>
        <v>100</v>
      </c>
    </row>
    <row r="33" spans="1:12" s="468" customFormat="1" x14ac:dyDescent="0.25">
      <c r="A33" s="643" t="s">
        <v>43</v>
      </c>
      <c r="B33" s="473"/>
      <c r="C33" s="473"/>
      <c r="D33" s="473">
        <v>6350</v>
      </c>
      <c r="E33" s="473">
        <v>9867</v>
      </c>
      <c r="F33" s="473">
        <v>17517</v>
      </c>
      <c r="G33" s="474">
        <v>33734</v>
      </c>
      <c r="H33" s="474">
        <v>100</v>
      </c>
      <c r="I33" s="474">
        <v>498</v>
      </c>
      <c r="J33" s="474">
        <v>498</v>
      </c>
      <c r="K33" s="483">
        <f t="shared" si="10"/>
        <v>100</v>
      </c>
    </row>
    <row r="34" spans="1:12" s="468" customFormat="1" ht="16.5" thickBot="1" x14ac:dyDescent="0.3">
      <c r="A34" s="644" t="s">
        <v>44</v>
      </c>
      <c r="B34" s="645"/>
      <c r="C34" s="645"/>
      <c r="D34" s="645">
        <v>17143</v>
      </c>
      <c r="E34" s="645">
        <v>4917</v>
      </c>
      <c r="F34" s="645">
        <v>21714</v>
      </c>
      <c r="G34" s="646">
        <v>43774</v>
      </c>
      <c r="H34" s="646">
        <v>100</v>
      </c>
      <c r="I34" s="646">
        <v>579</v>
      </c>
      <c r="J34" s="646">
        <v>579</v>
      </c>
      <c r="K34" s="483">
        <f t="shared" si="10"/>
        <v>100</v>
      </c>
    </row>
    <row r="35" spans="1:12" ht="27" customHeight="1" x14ac:dyDescent="0.25">
      <c r="A35" s="4" t="s">
        <v>95</v>
      </c>
      <c r="B35" s="6">
        <f t="shared" ref="B35:G35" si="12">SUM(B36:B41)</f>
        <v>0</v>
      </c>
      <c r="C35" s="6">
        <f t="shared" si="12"/>
        <v>93595</v>
      </c>
      <c r="D35" s="6">
        <f t="shared" si="12"/>
        <v>40679</v>
      </c>
      <c r="E35" s="6">
        <f t="shared" si="12"/>
        <v>38488</v>
      </c>
      <c r="F35" s="6">
        <f t="shared" si="12"/>
        <v>66477</v>
      </c>
      <c r="G35" s="6">
        <f t="shared" si="12"/>
        <v>224245</v>
      </c>
      <c r="H35" s="6">
        <f>G35*100/(SUM(B35:F35))</f>
        <v>93.732627205430546</v>
      </c>
      <c r="I35" s="6">
        <f>SUM(I36:I41)</f>
        <v>6172</v>
      </c>
      <c r="J35" s="6">
        <f>SUM(J36:J41)</f>
        <v>4685</v>
      </c>
      <c r="K35" s="16">
        <f>J35*100/I35</f>
        <v>75.907323395981848</v>
      </c>
    </row>
    <row r="36" spans="1:12" s="468" customFormat="1" ht="19.5" customHeight="1" x14ac:dyDescent="0.25">
      <c r="A36" s="484" t="s">
        <v>45</v>
      </c>
      <c r="B36" s="473"/>
      <c r="C36" s="473"/>
      <c r="D36" s="473">
        <v>12700</v>
      </c>
      <c r="E36" s="473">
        <v>2998</v>
      </c>
      <c r="F36" s="473">
        <v>11301</v>
      </c>
      <c r="G36" s="474">
        <v>26228</v>
      </c>
      <c r="H36" s="474">
        <f t="shared" ref="H36:H54" si="13">G36*100/SUM(B36:F36)</f>
        <v>97.144338679210335</v>
      </c>
      <c r="I36" s="474">
        <v>692</v>
      </c>
      <c r="J36" s="474">
        <v>692</v>
      </c>
      <c r="K36" s="483">
        <f t="shared" si="10"/>
        <v>100</v>
      </c>
    </row>
    <row r="37" spans="1:12" ht="19.5" customHeight="1" x14ac:dyDescent="0.25">
      <c r="A37" s="626" t="s">
        <v>46</v>
      </c>
      <c r="B37" s="473"/>
      <c r="C37" s="473"/>
      <c r="D37" s="473">
        <v>7472</v>
      </c>
      <c r="E37" s="473">
        <v>2434</v>
      </c>
      <c r="F37" s="473">
        <v>10376</v>
      </c>
      <c r="G37" s="474">
        <v>20282</v>
      </c>
      <c r="H37" s="474">
        <f t="shared" si="13"/>
        <v>100</v>
      </c>
      <c r="I37" s="474">
        <v>384</v>
      </c>
      <c r="J37" s="474">
        <v>384</v>
      </c>
      <c r="K37" s="483">
        <f t="shared" si="10"/>
        <v>100</v>
      </c>
    </row>
    <row r="38" spans="1:12" s="468" customFormat="1" ht="19.5" customHeight="1" x14ac:dyDescent="0.25">
      <c r="A38" s="484" t="s">
        <v>47</v>
      </c>
      <c r="B38" s="473"/>
      <c r="C38" s="473">
        <v>93595</v>
      </c>
      <c r="D38" s="473"/>
      <c r="E38" s="473"/>
      <c r="F38" s="473"/>
      <c r="G38" s="474">
        <v>89700</v>
      </c>
      <c r="H38" s="474">
        <f t="shared" si="13"/>
        <v>95.838452908809231</v>
      </c>
      <c r="I38" s="474">
        <v>3495</v>
      </c>
      <c r="J38" s="474">
        <v>2243</v>
      </c>
      <c r="K38" s="483">
        <f t="shared" si="10"/>
        <v>64.177396280400572</v>
      </c>
    </row>
    <row r="39" spans="1:12" ht="19.5" customHeight="1" x14ac:dyDescent="0.25">
      <c r="A39" s="626" t="s">
        <v>48</v>
      </c>
      <c r="B39" s="459"/>
      <c r="C39" s="459"/>
      <c r="D39" s="459"/>
      <c r="E39" s="473">
        <v>20399</v>
      </c>
      <c r="F39" s="473">
        <v>17212</v>
      </c>
      <c r="G39" s="474">
        <v>33849</v>
      </c>
      <c r="H39" s="474">
        <f t="shared" si="13"/>
        <v>89.997607083034225</v>
      </c>
      <c r="I39" s="474">
        <v>543</v>
      </c>
      <c r="J39" s="474">
        <v>543</v>
      </c>
      <c r="K39" s="483">
        <f t="shared" si="10"/>
        <v>100</v>
      </c>
    </row>
    <row r="40" spans="1:12" ht="19.5" customHeight="1" x14ac:dyDescent="0.25">
      <c r="A40" s="626" t="s">
        <v>49</v>
      </c>
      <c r="B40" s="459"/>
      <c r="C40" s="459"/>
      <c r="D40" s="629">
        <v>7307</v>
      </c>
      <c r="E40" s="629">
        <v>6247</v>
      </c>
      <c r="F40" s="629">
        <v>15007</v>
      </c>
      <c r="G40" s="474">
        <v>24932</v>
      </c>
      <c r="H40" s="474">
        <f t="shared" si="13"/>
        <v>87.293862259724804</v>
      </c>
      <c r="I40" s="474">
        <v>434</v>
      </c>
      <c r="J40" s="474">
        <v>399</v>
      </c>
      <c r="K40" s="483">
        <f t="shared" si="10"/>
        <v>91.935483870967744</v>
      </c>
      <c r="L40" s="630"/>
    </row>
    <row r="41" spans="1:12" s="468" customFormat="1" ht="19.5" customHeight="1" thickBot="1" x14ac:dyDescent="0.3">
      <c r="A41" s="485" t="s">
        <v>50</v>
      </c>
      <c r="B41" s="486"/>
      <c r="C41" s="486"/>
      <c r="D41" s="486">
        <v>13200</v>
      </c>
      <c r="E41" s="486">
        <v>6410</v>
      </c>
      <c r="F41" s="486">
        <v>12581</v>
      </c>
      <c r="G41" s="487">
        <v>29254</v>
      </c>
      <c r="H41" s="474">
        <f t="shared" si="13"/>
        <v>90.876331894007649</v>
      </c>
      <c r="I41" s="487">
        <v>624</v>
      </c>
      <c r="J41" s="487">
        <v>424</v>
      </c>
      <c r="K41" s="483">
        <f>J41*100/I41</f>
        <v>67.948717948717942</v>
      </c>
    </row>
    <row r="42" spans="1:12" ht="27" customHeight="1" x14ac:dyDescent="0.25">
      <c r="A42" s="4" t="s">
        <v>96</v>
      </c>
      <c r="B42" s="6">
        <f t="shared" ref="B42:G42" si="14">SUM(B43:B49)</f>
        <v>114347</v>
      </c>
      <c r="C42" s="6">
        <f t="shared" si="14"/>
        <v>0</v>
      </c>
      <c r="D42" s="6">
        <f t="shared" si="14"/>
        <v>60508</v>
      </c>
      <c r="E42" s="6">
        <f t="shared" si="14"/>
        <v>47578</v>
      </c>
      <c r="F42" s="6">
        <f t="shared" si="14"/>
        <v>85190</v>
      </c>
      <c r="G42" s="6">
        <f t="shared" si="14"/>
        <v>292913</v>
      </c>
      <c r="H42" s="6">
        <f>G42*100/(SUM(B42:F42))</f>
        <v>95.218172893444248</v>
      </c>
      <c r="I42" s="6">
        <f>SUM(I43:I46,I47:I49)</f>
        <v>11082</v>
      </c>
      <c r="J42" s="6">
        <f>SUM(J43:J46,J47:J49)</f>
        <v>11082</v>
      </c>
      <c r="K42" s="16">
        <f>J42*100/I42</f>
        <v>100</v>
      </c>
    </row>
    <row r="43" spans="1:12" ht="21" customHeight="1" x14ac:dyDescent="0.25">
      <c r="A43" s="484" t="s">
        <v>51</v>
      </c>
      <c r="B43" s="473"/>
      <c r="C43" s="473"/>
      <c r="D43" s="473">
        <v>9091</v>
      </c>
      <c r="E43" s="473">
        <v>8262</v>
      </c>
      <c r="F43" s="473">
        <v>6199</v>
      </c>
      <c r="G43" s="474">
        <v>23436</v>
      </c>
      <c r="H43" s="474">
        <f t="shared" si="13"/>
        <v>99.507472826086953</v>
      </c>
      <c r="I43" s="474">
        <v>593</v>
      </c>
      <c r="J43" s="474">
        <v>593</v>
      </c>
      <c r="K43" s="483">
        <v>100</v>
      </c>
    </row>
    <row r="44" spans="1:12" ht="21" customHeight="1" x14ac:dyDescent="0.25">
      <c r="A44" s="626" t="s">
        <v>52</v>
      </c>
      <c r="B44" s="459"/>
      <c r="C44" s="459"/>
      <c r="D44" s="473">
        <v>9562</v>
      </c>
      <c r="E44" s="473">
        <v>3032</v>
      </c>
      <c r="F44" s="473">
        <v>13900</v>
      </c>
      <c r="G44" s="474">
        <v>26320</v>
      </c>
      <c r="H44" s="474">
        <f t="shared" si="13"/>
        <v>99.343247527742136</v>
      </c>
      <c r="I44" s="474">
        <v>2139</v>
      </c>
      <c r="J44" s="474">
        <v>2139</v>
      </c>
      <c r="K44" s="483">
        <v>100</v>
      </c>
    </row>
    <row r="45" spans="1:12" ht="21" customHeight="1" x14ac:dyDescent="0.25">
      <c r="A45" s="626" t="s">
        <v>53</v>
      </c>
      <c r="B45" s="459"/>
      <c r="C45" s="459"/>
      <c r="D45" s="473">
        <v>8602</v>
      </c>
      <c r="E45" s="473">
        <v>5038</v>
      </c>
      <c r="F45" s="473">
        <v>18544</v>
      </c>
      <c r="G45" s="473">
        <v>30981</v>
      </c>
      <c r="H45" s="474">
        <f t="shared" si="13"/>
        <v>96.262117822520509</v>
      </c>
      <c r="I45" s="473">
        <v>1344</v>
      </c>
      <c r="J45" s="473">
        <v>1344</v>
      </c>
      <c r="K45" s="636">
        <v>100</v>
      </c>
    </row>
    <row r="46" spans="1:12" ht="21" customHeight="1" x14ac:dyDescent="0.25">
      <c r="A46" s="626" t="s">
        <v>55</v>
      </c>
      <c r="B46" s="459"/>
      <c r="C46" s="459"/>
      <c r="D46" s="473">
        <v>4878</v>
      </c>
      <c r="E46" s="473">
        <v>4577</v>
      </c>
      <c r="F46" s="473">
        <v>14172</v>
      </c>
      <c r="G46" s="474">
        <v>21570</v>
      </c>
      <c r="H46" s="474">
        <f t="shared" si="13"/>
        <v>91.293858720954844</v>
      </c>
      <c r="I46" s="473">
        <v>463</v>
      </c>
      <c r="J46" s="473">
        <v>463</v>
      </c>
      <c r="K46" s="475">
        <v>100</v>
      </c>
    </row>
    <row r="47" spans="1:12" ht="21" customHeight="1" x14ac:dyDescent="0.25">
      <c r="A47" s="626" t="s">
        <v>57</v>
      </c>
      <c r="B47" s="459"/>
      <c r="C47" s="459"/>
      <c r="D47" s="473">
        <v>16505</v>
      </c>
      <c r="E47" s="473">
        <v>11256</v>
      </c>
      <c r="F47" s="473">
        <v>14283</v>
      </c>
      <c r="G47" s="474">
        <v>41830</v>
      </c>
      <c r="H47" s="474">
        <f t="shared" si="13"/>
        <v>99.491009418704209</v>
      </c>
      <c r="I47" s="474">
        <v>1124</v>
      </c>
      <c r="J47" s="474">
        <v>1124</v>
      </c>
      <c r="K47" s="483">
        <v>100</v>
      </c>
    </row>
    <row r="48" spans="1:12" ht="21" customHeight="1" x14ac:dyDescent="0.25">
      <c r="A48" s="626" t="s">
        <v>59</v>
      </c>
      <c r="B48" s="473">
        <v>114347</v>
      </c>
      <c r="C48" s="473"/>
      <c r="D48" s="473"/>
      <c r="E48" s="473"/>
      <c r="F48" s="473"/>
      <c r="G48" s="474">
        <v>103869</v>
      </c>
      <c r="H48" s="474">
        <f t="shared" si="13"/>
        <v>90.836663839016325</v>
      </c>
      <c r="I48" s="474">
        <v>4160</v>
      </c>
      <c r="J48" s="474">
        <v>4160</v>
      </c>
      <c r="K48" s="483">
        <v>100</v>
      </c>
    </row>
    <row r="49" spans="1:11" ht="21" customHeight="1" thickBot="1" x14ac:dyDescent="0.3">
      <c r="A49" s="626" t="s">
        <v>60</v>
      </c>
      <c r="B49" s="459"/>
      <c r="C49" s="459"/>
      <c r="D49" s="473">
        <v>11870</v>
      </c>
      <c r="E49" s="473">
        <v>15413</v>
      </c>
      <c r="F49" s="473">
        <v>18092</v>
      </c>
      <c r="G49" s="474">
        <v>44907</v>
      </c>
      <c r="H49" s="474">
        <f t="shared" si="13"/>
        <v>98.968595041322317</v>
      </c>
      <c r="I49" s="647">
        <v>1259</v>
      </c>
      <c r="J49" s="647">
        <v>1259</v>
      </c>
      <c r="K49" s="483">
        <v>100</v>
      </c>
    </row>
    <row r="50" spans="1:11" ht="23.25" customHeight="1" x14ac:dyDescent="0.25">
      <c r="A50" s="4" t="s">
        <v>99</v>
      </c>
      <c r="B50" s="6">
        <f>SUM(B51:B54)</f>
        <v>0</v>
      </c>
      <c r="C50" s="6">
        <f t="shared" ref="C50:J50" si="15">SUM(C51:C54)</f>
        <v>0</v>
      </c>
      <c r="D50" s="6">
        <f t="shared" si="15"/>
        <v>40485</v>
      </c>
      <c r="E50" s="6">
        <f t="shared" si="15"/>
        <v>21783</v>
      </c>
      <c r="F50" s="6">
        <f t="shared" si="15"/>
        <v>50457</v>
      </c>
      <c r="G50" s="6">
        <f t="shared" si="15"/>
        <v>111522</v>
      </c>
      <c r="H50" s="6">
        <f>G50*100/SUM(B50:F50)</f>
        <v>98.932801064537585</v>
      </c>
      <c r="I50" s="6">
        <f t="shared" si="15"/>
        <v>2036</v>
      </c>
      <c r="J50" s="6">
        <f t="shared" si="15"/>
        <v>2014</v>
      </c>
      <c r="K50" s="16">
        <f t="shared" ref="K50:K55" si="16">J50*100/I50</f>
        <v>98.919449901768175</v>
      </c>
    </row>
    <row r="51" spans="1:11" ht="20.25" customHeight="1" x14ac:dyDescent="0.25">
      <c r="A51" s="473" t="s">
        <v>23</v>
      </c>
      <c r="B51" s="498"/>
      <c r="C51" s="498"/>
      <c r="D51" s="498">
        <v>11132</v>
      </c>
      <c r="E51" s="498">
        <v>5874</v>
      </c>
      <c r="F51" s="498">
        <v>13579</v>
      </c>
      <c r="G51" s="498">
        <v>30217</v>
      </c>
      <c r="H51" s="474">
        <f t="shared" si="13"/>
        <v>98.796795814941959</v>
      </c>
      <c r="I51" s="499">
        <v>637</v>
      </c>
      <c r="J51" s="499">
        <v>633</v>
      </c>
      <c r="K51" s="483">
        <f t="shared" si="16"/>
        <v>99.372056514913652</v>
      </c>
    </row>
    <row r="52" spans="1:11" ht="20.25" customHeight="1" x14ac:dyDescent="0.25">
      <c r="A52" s="368" t="s">
        <v>33</v>
      </c>
      <c r="B52" s="459"/>
      <c r="C52" s="459"/>
      <c r="D52" s="459"/>
      <c r="E52" s="473">
        <v>4548</v>
      </c>
      <c r="F52" s="473">
        <v>5384</v>
      </c>
      <c r="G52" s="474">
        <v>9859</v>
      </c>
      <c r="H52" s="474">
        <f t="shared" si="13"/>
        <v>99.265002013693106</v>
      </c>
      <c r="I52" s="474">
        <v>259</v>
      </c>
      <c r="J52" s="474">
        <v>256</v>
      </c>
      <c r="K52" s="483">
        <f t="shared" si="16"/>
        <v>98.841698841698843</v>
      </c>
    </row>
    <row r="53" spans="1:11" ht="20.25" customHeight="1" x14ac:dyDescent="0.25">
      <c r="A53" s="473" t="s">
        <v>37</v>
      </c>
      <c r="B53" s="473"/>
      <c r="C53" s="473"/>
      <c r="D53" s="473">
        <v>5277</v>
      </c>
      <c r="E53" s="473">
        <v>4606</v>
      </c>
      <c r="F53" s="473">
        <v>16952</v>
      </c>
      <c r="G53" s="474">
        <v>26518</v>
      </c>
      <c r="H53" s="474">
        <f t="shared" si="13"/>
        <v>98.818706912614118</v>
      </c>
      <c r="I53" s="474">
        <v>532</v>
      </c>
      <c r="J53" s="474">
        <v>522</v>
      </c>
      <c r="K53" s="483">
        <f t="shared" si="16"/>
        <v>98.120300751879697</v>
      </c>
    </row>
    <row r="54" spans="1:11" ht="20.25" customHeight="1" thickBot="1" x14ac:dyDescent="0.3">
      <c r="A54" s="648" t="s">
        <v>39</v>
      </c>
      <c r="B54" s="463"/>
      <c r="C54" s="463"/>
      <c r="D54" s="645">
        <v>24076</v>
      </c>
      <c r="E54" s="645">
        <v>6755</v>
      </c>
      <c r="F54" s="645">
        <v>14542</v>
      </c>
      <c r="G54" s="646">
        <v>44928</v>
      </c>
      <c r="H54" s="474">
        <f t="shared" si="13"/>
        <v>99.01924051748837</v>
      </c>
      <c r="I54" s="487">
        <v>608</v>
      </c>
      <c r="J54" s="487">
        <v>603</v>
      </c>
      <c r="K54" s="483">
        <f t="shared" si="16"/>
        <v>99.17763157894737</v>
      </c>
    </row>
    <row r="55" spans="1:11" ht="24" customHeight="1" x14ac:dyDescent="0.25">
      <c r="A55" s="5" t="s">
        <v>1070</v>
      </c>
      <c r="B55" s="6">
        <f>SUM(B56:B59)</f>
        <v>0</v>
      </c>
      <c r="C55" s="6">
        <f>SUM(C56:C59)</f>
        <v>0</v>
      </c>
      <c r="D55" s="6">
        <f t="shared" ref="D55:G55" si="17">SUM(D56:D59)</f>
        <v>85872</v>
      </c>
      <c r="E55" s="6">
        <f t="shared" si="17"/>
        <v>22219</v>
      </c>
      <c r="F55" s="6">
        <f t="shared" si="17"/>
        <v>44030</v>
      </c>
      <c r="G55" s="6">
        <f t="shared" si="17"/>
        <v>149900</v>
      </c>
      <c r="H55" s="6">
        <f>G55*100/(SUM(B55:F55))</f>
        <v>98.539978043794079</v>
      </c>
      <c r="I55" s="6">
        <f>SUM(I56:I58)</f>
        <v>2265</v>
      </c>
      <c r="J55" s="6">
        <f>SUM(J56:J58)</f>
        <v>2242</v>
      </c>
      <c r="K55" s="16">
        <f t="shared" si="16"/>
        <v>98.984547461368649</v>
      </c>
    </row>
    <row r="56" spans="1:11" s="630" customFormat="1" ht="20.25" customHeight="1" x14ac:dyDescent="0.25">
      <c r="A56" s="73" t="s">
        <v>54</v>
      </c>
      <c r="B56" s="473"/>
      <c r="C56" s="473"/>
      <c r="D56" s="473">
        <v>36278</v>
      </c>
      <c r="E56" s="473">
        <v>6601</v>
      </c>
      <c r="F56" s="473">
        <v>13894</v>
      </c>
      <c r="G56" s="474">
        <v>55824</v>
      </c>
      <c r="H56" s="474">
        <f t="shared" ref="H56:H75" si="18">G56*100/SUM(B56:F56)</f>
        <v>98.328430768146831</v>
      </c>
      <c r="I56" s="474">
        <v>1351</v>
      </c>
      <c r="J56" s="474">
        <v>1328</v>
      </c>
      <c r="K56" s="483">
        <f t="shared" ref="K56:K58" si="19">J56*100/I56</f>
        <v>98.29755736491488</v>
      </c>
    </row>
    <row r="57" spans="1:11" ht="20.25" customHeight="1" x14ac:dyDescent="0.25">
      <c r="A57" s="73" t="s">
        <v>56</v>
      </c>
      <c r="B57" s="459"/>
      <c r="C57" s="459"/>
      <c r="D57" s="473">
        <v>20041</v>
      </c>
      <c r="E57" s="473">
        <v>6503</v>
      </c>
      <c r="F57" s="473">
        <v>11607</v>
      </c>
      <c r="G57" s="474">
        <v>37767</v>
      </c>
      <c r="H57" s="474">
        <f t="shared" si="18"/>
        <v>98.993473303452078</v>
      </c>
      <c r="I57" s="473">
        <v>777</v>
      </c>
      <c r="J57" s="473">
        <v>777</v>
      </c>
      <c r="K57" s="483">
        <f t="shared" si="19"/>
        <v>100</v>
      </c>
    </row>
    <row r="58" spans="1:11" ht="20.25" customHeight="1" x14ac:dyDescent="0.25">
      <c r="A58" s="73" t="s">
        <v>58</v>
      </c>
      <c r="B58" s="459"/>
      <c r="C58" s="459"/>
      <c r="D58" s="473">
        <v>3251</v>
      </c>
      <c r="E58" s="473">
        <v>558</v>
      </c>
      <c r="F58" s="473">
        <v>4882</v>
      </c>
      <c r="G58" s="474">
        <v>8512</v>
      </c>
      <c r="H58" s="474">
        <f t="shared" si="18"/>
        <v>97.940398112990451</v>
      </c>
      <c r="I58" s="473">
        <v>137</v>
      </c>
      <c r="J58" s="473">
        <v>137</v>
      </c>
      <c r="K58" s="483">
        <f t="shared" si="19"/>
        <v>100</v>
      </c>
    </row>
    <row r="59" spans="1:11" ht="20.25" customHeight="1" thickBot="1" x14ac:dyDescent="0.3">
      <c r="A59" s="74" t="s">
        <v>61</v>
      </c>
      <c r="B59" s="460"/>
      <c r="C59" s="460"/>
      <c r="D59" s="486">
        <v>26302</v>
      </c>
      <c r="E59" s="486">
        <v>8557</v>
      </c>
      <c r="F59" s="486">
        <v>13647</v>
      </c>
      <c r="G59" s="487">
        <v>47797</v>
      </c>
      <c r="H59" s="474">
        <f t="shared" si="18"/>
        <v>98.538325155650853</v>
      </c>
      <c r="I59" s="724" t="s">
        <v>35</v>
      </c>
      <c r="J59" s="725"/>
      <c r="K59" s="726"/>
    </row>
    <row r="60" spans="1:11" ht="23.25" customHeight="1" x14ac:dyDescent="0.25">
      <c r="A60" s="20" t="s">
        <v>1071</v>
      </c>
      <c r="B60" s="6">
        <f t="shared" ref="B60:G60" si="20">SUM(B61:B66)</f>
        <v>0</v>
      </c>
      <c r="C60" s="6">
        <f t="shared" si="20"/>
        <v>0</v>
      </c>
      <c r="D60" s="6">
        <f>SUM(D61:D66)</f>
        <v>82282</v>
      </c>
      <c r="E60" s="6">
        <f>SUM(E61:E66)</f>
        <v>8365</v>
      </c>
      <c r="F60" s="6">
        <f>SUM(F61:F66)</f>
        <v>60112</v>
      </c>
      <c r="G60" s="6">
        <f t="shared" si="20"/>
        <v>148459</v>
      </c>
      <c r="H60" s="6">
        <f>G60*100/(SUM(B60:F60))</f>
        <v>98.474386272129692</v>
      </c>
      <c r="I60" s="6">
        <f>SUM(I61:I66)</f>
        <v>2856</v>
      </c>
      <c r="J60" s="6">
        <f>SUM(J61:J66)</f>
        <v>2641</v>
      </c>
      <c r="K60" s="16">
        <f>J60*100/I60</f>
        <v>92.4719887955182</v>
      </c>
    </row>
    <row r="61" spans="1:11" ht="21" customHeight="1" x14ac:dyDescent="0.25">
      <c r="A61" s="626" t="s">
        <v>62</v>
      </c>
      <c r="B61" s="459"/>
      <c r="C61" s="459"/>
      <c r="D61" s="473">
        <v>9921</v>
      </c>
      <c r="E61" s="473">
        <v>2105</v>
      </c>
      <c r="F61" s="473">
        <v>16218</v>
      </c>
      <c r="G61" s="474">
        <v>27552</v>
      </c>
      <c r="H61" s="474">
        <f t="shared" si="18"/>
        <v>97.549922107350227</v>
      </c>
      <c r="I61" s="474">
        <v>468</v>
      </c>
      <c r="J61" s="474">
        <v>440</v>
      </c>
      <c r="K61" s="483">
        <f t="shared" ref="K61:K64" si="21">J61*100/I61</f>
        <v>94.017094017094024</v>
      </c>
    </row>
    <row r="62" spans="1:11" ht="21" customHeight="1" x14ac:dyDescent="0.25">
      <c r="A62" s="626" t="s">
        <v>63</v>
      </c>
      <c r="B62" s="459"/>
      <c r="C62" s="459"/>
      <c r="D62" s="473">
        <v>5421</v>
      </c>
      <c r="E62" s="473">
        <v>2870</v>
      </c>
      <c r="F62" s="474">
        <v>7222</v>
      </c>
      <c r="G62" s="660">
        <v>15237</v>
      </c>
      <c r="H62" s="474">
        <f t="shared" si="18"/>
        <v>98.220847031521956</v>
      </c>
      <c r="I62" s="474">
        <v>268</v>
      </c>
      <c r="J62" s="474">
        <v>267</v>
      </c>
      <c r="K62" s="483">
        <f t="shared" si="21"/>
        <v>99.626865671641795</v>
      </c>
    </row>
    <row r="63" spans="1:11" s="630" customFormat="1" ht="21" customHeight="1" x14ac:dyDescent="0.25">
      <c r="A63" s="484" t="s">
        <v>64</v>
      </c>
      <c r="B63" s="473"/>
      <c r="C63" s="473"/>
      <c r="D63" s="473">
        <v>6072</v>
      </c>
      <c r="E63" s="473">
        <v>629</v>
      </c>
      <c r="F63" s="473">
        <v>13919</v>
      </c>
      <c r="G63" s="474">
        <v>20413</v>
      </c>
      <c r="H63" s="474">
        <f t="shared" si="18"/>
        <v>98.996120271580992</v>
      </c>
      <c r="I63" s="474">
        <v>621</v>
      </c>
      <c r="J63" s="474">
        <v>621</v>
      </c>
      <c r="K63" s="483">
        <f t="shared" si="21"/>
        <v>100</v>
      </c>
    </row>
    <row r="64" spans="1:11" ht="21" customHeight="1" x14ac:dyDescent="0.25">
      <c r="A64" s="626" t="s">
        <v>65</v>
      </c>
      <c r="B64" s="459"/>
      <c r="C64" s="459"/>
      <c r="D64" s="473">
        <v>29216</v>
      </c>
      <c r="E64" s="473">
        <v>1271</v>
      </c>
      <c r="F64" s="639">
        <v>12789</v>
      </c>
      <c r="G64" s="474">
        <v>42565</v>
      </c>
      <c r="H64" s="474">
        <f t="shared" si="18"/>
        <v>98.357057029300307</v>
      </c>
      <c r="I64" s="474">
        <v>720</v>
      </c>
      <c r="J64" s="474">
        <v>680</v>
      </c>
      <c r="K64" s="483">
        <f t="shared" si="21"/>
        <v>94.444444444444443</v>
      </c>
    </row>
    <row r="65" spans="1:11" ht="21" customHeight="1" x14ac:dyDescent="0.25">
      <c r="A65" s="626" t="s">
        <v>66</v>
      </c>
      <c r="B65" s="459"/>
      <c r="C65" s="459"/>
      <c r="D65" s="473">
        <v>24716</v>
      </c>
      <c r="E65" s="473"/>
      <c r="F65" s="473"/>
      <c r="G65" s="474">
        <v>24670</v>
      </c>
      <c r="H65" s="474">
        <f t="shared" si="18"/>
        <v>99.813885742029456</v>
      </c>
      <c r="I65" s="474">
        <v>457</v>
      </c>
      <c r="J65" s="474">
        <v>328</v>
      </c>
      <c r="K65" s="483">
        <f t="shared" ref="K65:K66" si="22">J65*100/I65</f>
        <v>71.772428884026255</v>
      </c>
    </row>
    <row r="66" spans="1:11" s="630" customFormat="1" ht="21" customHeight="1" thickBot="1" x14ac:dyDescent="0.3">
      <c r="A66" s="579" t="s">
        <v>67</v>
      </c>
      <c r="B66" s="645"/>
      <c r="C66" s="645"/>
      <c r="D66" s="645">
        <v>6936</v>
      </c>
      <c r="E66" s="645">
        <v>1490</v>
      </c>
      <c r="F66" s="645">
        <v>9964</v>
      </c>
      <c r="G66" s="646">
        <v>18022</v>
      </c>
      <c r="H66" s="474">
        <f t="shared" si="18"/>
        <v>97.998912452419788</v>
      </c>
      <c r="I66" s="646">
        <v>322</v>
      </c>
      <c r="J66" s="646">
        <v>305</v>
      </c>
      <c r="K66" s="483">
        <f t="shared" si="22"/>
        <v>94.720496894409933</v>
      </c>
    </row>
    <row r="67" spans="1:11" ht="24.75" customHeight="1" x14ac:dyDescent="0.25">
      <c r="A67" s="4" t="s">
        <v>1072</v>
      </c>
      <c r="B67" s="6">
        <f t="shared" ref="B67:G67" si="23">SUM(B68:B75)</f>
        <v>539939</v>
      </c>
      <c r="C67" s="6">
        <f t="shared" si="23"/>
        <v>0</v>
      </c>
      <c r="D67" s="6">
        <f t="shared" si="23"/>
        <v>110022</v>
      </c>
      <c r="E67" s="6">
        <f t="shared" si="23"/>
        <v>63028</v>
      </c>
      <c r="F67" s="6">
        <f t="shared" si="23"/>
        <v>105105</v>
      </c>
      <c r="G67" s="6">
        <f t="shared" si="23"/>
        <v>793289</v>
      </c>
      <c r="H67" s="6">
        <f>G67*100/SUM(B67:F67)</f>
        <v>96.967952337995385</v>
      </c>
      <c r="I67" s="6">
        <f>SUM(I68:I75)</f>
        <v>1986</v>
      </c>
      <c r="J67" s="6">
        <f>SUM(J68:J75)</f>
        <v>1986</v>
      </c>
      <c r="K67" s="16">
        <f>J67*100/I67</f>
        <v>100</v>
      </c>
    </row>
    <row r="68" spans="1:11" ht="21.75" customHeight="1" x14ac:dyDescent="0.25">
      <c r="A68" s="626" t="s">
        <v>68</v>
      </c>
      <c r="B68" s="459"/>
      <c r="C68" s="459"/>
      <c r="D68" s="473">
        <v>17963</v>
      </c>
      <c r="E68" s="473">
        <v>1122</v>
      </c>
      <c r="F68" s="473">
        <v>4870</v>
      </c>
      <c r="G68" s="474">
        <v>22783</v>
      </c>
      <c r="H68" s="474">
        <f t="shared" si="18"/>
        <v>95.107493216447509</v>
      </c>
      <c r="I68" s="692" t="s">
        <v>35</v>
      </c>
      <c r="J68" s="693"/>
      <c r="K68" s="694"/>
    </row>
    <row r="69" spans="1:11" s="630" customFormat="1" ht="21.75" customHeight="1" x14ac:dyDescent="0.25">
      <c r="A69" s="484" t="s">
        <v>69</v>
      </c>
      <c r="B69" s="473"/>
      <c r="C69" s="473"/>
      <c r="D69" s="473">
        <v>10538</v>
      </c>
      <c r="E69" s="473">
        <v>7082</v>
      </c>
      <c r="F69" s="473">
        <v>17779</v>
      </c>
      <c r="G69" s="474">
        <v>35499</v>
      </c>
      <c r="H69" s="474">
        <f t="shared" si="18"/>
        <v>100.28249385575863</v>
      </c>
      <c r="I69" s="474">
        <v>330</v>
      </c>
      <c r="J69" s="474">
        <v>330</v>
      </c>
      <c r="K69" s="483">
        <v>100</v>
      </c>
    </row>
    <row r="70" spans="1:11" ht="21.75" customHeight="1" x14ac:dyDescent="0.25">
      <c r="A70" s="626" t="s">
        <v>70</v>
      </c>
      <c r="B70" s="459"/>
      <c r="C70" s="459"/>
      <c r="D70" s="473">
        <v>6150</v>
      </c>
      <c r="E70" s="473">
        <v>1384</v>
      </c>
      <c r="F70" s="473">
        <v>9924</v>
      </c>
      <c r="G70" s="474">
        <v>15944</v>
      </c>
      <c r="H70" s="474">
        <f t="shared" si="18"/>
        <v>91.327758047886363</v>
      </c>
      <c r="I70" s="692" t="s">
        <v>35</v>
      </c>
      <c r="J70" s="693"/>
      <c r="K70" s="694"/>
    </row>
    <row r="71" spans="1:11" s="630" customFormat="1" ht="21.75" customHeight="1" x14ac:dyDescent="0.25">
      <c r="A71" s="484" t="s">
        <v>71</v>
      </c>
      <c r="B71" s="473"/>
      <c r="C71" s="473"/>
      <c r="D71" s="473">
        <v>15730</v>
      </c>
      <c r="E71" s="473">
        <v>1157</v>
      </c>
      <c r="F71" s="473">
        <v>8832</v>
      </c>
      <c r="G71" s="474">
        <v>25719</v>
      </c>
      <c r="H71" s="474">
        <f t="shared" si="18"/>
        <v>100</v>
      </c>
      <c r="I71" s="474">
        <v>365</v>
      </c>
      <c r="J71" s="474">
        <v>365</v>
      </c>
      <c r="K71" s="483">
        <v>100</v>
      </c>
    </row>
    <row r="72" spans="1:11" s="630" customFormat="1" ht="21.75" customHeight="1" x14ac:dyDescent="0.25">
      <c r="A72" s="484" t="s">
        <v>72</v>
      </c>
      <c r="B72" s="473"/>
      <c r="C72" s="473"/>
      <c r="D72" s="473">
        <v>17412</v>
      </c>
      <c r="E72" s="473">
        <v>6564</v>
      </c>
      <c r="F72" s="473">
        <v>10186</v>
      </c>
      <c r="G72" s="474">
        <v>33541</v>
      </c>
      <c r="H72" s="474">
        <f t="shared" si="18"/>
        <v>98.182190738247172</v>
      </c>
      <c r="I72" s="692" t="s">
        <v>35</v>
      </c>
      <c r="J72" s="693"/>
      <c r="K72" s="694"/>
    </row>
    <row r="73" spans="1:11" s="630" customFormat="1" ht="21.75" customHeight="1" x14ac:dyDescent="0.25">
      <c r="A73" s="484" t="s">
        <v>73</v>
      </c>
      <c r="B73" s="473"/>
      <c r="C73" s="473"/>
      <c r="D73" s="473">
        <v>24314</v>
      </c>
      <c r="E73" s="473">
        <v>4649</v>
      </c>
      <c r="F73" s="473">
        <v>11089</v>
      </c>
      <c r="G73" s="474">
        <v>40052</v>
      </c>
      <c r="H73" s="474">
        <f t="shared" si="18"/>
        <v>100</v>
      </c>
      <c r="I73" s="474">
        <v>395</v>
      </c>
      <c r="J73" s="474">
        <v>395</v>
      </c>
      <c r="K73" s="483">
        <v>100</v>
      </c>
    </row>
    <row r="74" spans="1:11" ht="21.75" customHeight="1" x14ac:dyDescent="0.25">
      <c r="A74" s="626" t="s">
        <v>74</v>
      </c>
      <c r="B74" s="473">
        <v>539939</v>
      </c>
      <c r="C74" s="459"/>
      <c r="D74" s="459"/>
      <c r="E74" s="459"/>
      <c r="F74" s="459"/>
      <c r="G74" s="473">
        <v>518341</v>
      </c>
      <c r="H74" s="474">
        <f t="shared" si="18"/>
        <v>95.99991850931309</v>
      </c>
      <c r="I74" s="692" t="s">
        <v>35</v>
      </c>
      <c r="J74" s="693"/>
      <c r="K74" s="694"/>
    </row>
    <row r="75" spans="1:11" s="630" customFormat="1" ht="21.75" customHeight="1" thickBot="1" x14ac:dyDescent="0.3">
      <c r="A75" s="579" t="s">
        <v>75</v>
      </c>
      <c r="B75" s="645"/>
      <c r="C75" s="645"/>
      <c r="D75" s="473">
        <v>17915</v>
      </c>
      <c r="E75" s="473">
        <v>41070</v>
      </c>
      <c r="F75" s="473">
        <v>42425</v>
      </c>
      <c r="G75" s="474">
        <v>101410</v>
      </c>
      <c r="H75" s="474">
        <f t="shared" si="18"/>
        <v>100</v>
      </c>
      <c r="I75" s="473">
        <v>896</v>
      </c>
      <c r="J75" s="473">
        <v>896</v>
      </c>
      <c r="K75" s="475">
        <v>100</v>
      </c>
    </row>
    <row r="76" spans="1:11" ht="24" customHeight="1" thickBot="1" x14ac:dyDescent="0.3">
      <c r="A76" s="21" t="s">
        <v>76</v>
      </c>
      <c r="B76" s="22">
        <f t="shared" ref="B76:G76" si="24">SUM(B6,B14,B21,B29,B35,B42,B50,B55,B60,B67)</f>
        <v>1128741</v>
      </c>
      <c r="C76" s="22">
        <f t="shared" si="24"/>
        <v>152766</v>
      </c>
      <c r="D76" s="22">
        <f t="shared" si="24"/>
        <v>728181</v>
      </c>
      <c r="E76" s="22">
        <f t="shared" si="24"/>
        <v>379040</v>
      </c>
      <c r="F76" s="22">
        <f t="shared" si="24"/>
        <v>682097</v>
      </c>
      <c r="G76" s="22">
        <f t="shared" si="24"/>
        <v>3002031</v>
      </c>
      <c r="H76" s="22">
        <f>G76*100/(SUM(B76:F76))</f>
        <v>97.759755114667882</v>
      </c>
      <c r="I76" s="22">
        <f>SUM(I6,I14,I21,I29,I35,I42,I50,I55,I60,I67)</f>
        <v>84548</v>
      </c>
      <c r="J76" s="22">
        <f>SUM(J6,J14,J21,J29,J35,J42,J50,J55,J60,J67)</f>
        <v>82388</v>
      </c>
      <c r="K76" s="77">
        <f>J76*100/I76</f>
        <v>97.445238207881914</v>
      </c>
    </row>
    <row r="77" spans="1:11" x14ac:dyDescent="0.25">
      <c r="A77" s="23"/>
      <c r="B77" s="24"/>
      <c r="C77" s="24"/>
      <c r="D77" s="24"/>
      <c r="E77" s="24"/>
      <c r="F77" s="24"/>
      <c r="G77" s="25"/>
      <c r="H77" s="24"/>
      <c r="I77" s="23"/>
      <c r="J77" s="23"/>
      <c r="K77" s="26"/>
    </row>
    <row r="78" spans="1:11" ht="16.5" thickBot="1" x14ac:dyDescent="0.3">
      <c r="A78" s="1"/>
      <c r="B78" s="1"/>
      <c r="C78" s="1"/>
      <c r="D78" s="1"/>
      <c r="E78" s="1"/>
      <c r="F78" s="1"/>
      <c r="G78" s="2"/>
      <c r="H78" s="1"/>
      <c r="I78" s="1"/>
      <c r="J78" s="1"/>
      <c r="K78" s="1"/>
    </row>
    <row r="79" spans="1:11" ht="37.5" customHeight="1" x14ac:dyDescent="0.25">
      <c r="A79" s="707" t="s">
        <v>1</v>
      </c>
      <c r="B79" s="709" t="s">
        <v>77</v>
      </c>
      <c r="C79" s="710"/>
      <c r="D79" s="710"/>
      <c r="E79" s="711"/>
      <c r="F79" s="712" t="s">
        <v>78</v>
      </c>
      <c r="G79" s="709" t="s">
        <v>79</v>
      </c>
      <c r="H79" s="714"/>
      <c r="I79" s="27"/>
      <c r="J79" s="1"/>
      <c r="K79" s="1"/>
    </row>
    <row r="80" spans="1:11" ht="63.75" thickBot="1" x14ac:dyDescent="0.3">
      <c r="A80" s="708"/>
      <c r="B80" s="28" t="s">
        <v>80</v>
      </c>
      <c r="C80" s="28" t="s">
        <v>81</v>
      </c>
      <c r="D80" s="28" t="s">
        <v>82</v>
      </c>
      <c r="E80" s="28" t="s">
        <v>83</v>
      </c>
      <c r="F80" s="713"/>
      <c r="G80" s="29" t="s">
        <v>13</v>
      </c>
      <c r="H80" s="30" t="s">
        <v>14</v>
      </c>
      <c r="I80" s="27"/>
      <c r="J80" s="1"/>
      <c r="K80" s="1"/>
    </row>
    <row r="81" spans="1:11" ht="24" customHeight="1" x14ac:dyDescent="0.25">
      <c r="A81" s="78" t="s">
        <v>91</v>
      </c>
      <c r="B81" s="31">
        <f t="shared" ref="B81:G81" si="25">SUM(B82:B88)</f>
        <v>41345</v>
      </c>
      <c r="C81" s="31">
        <f t="shared" si="25"/>
        <v>41822</v>
      </c>
      <c r="D81" s="31">
        <f t="shared" si="25"/>
        <v>7668</v>
      </c>
      <c r="E81" s="31">
        <f t="shared" si="25"/>
        <v>7299</v>
      </c>
      <c r="F81" s="31">
        <f t="shared" si="25"/>
        <v>2514</v>
      </c>
      <c r="G81" s="31">
        <f t="shared" si="25"/>
        <v>99883</v>
      </c>
      <c r="H81" s="16">
        <f t="shared" ref="H81:H86" si="26">G81*100/(SUM(B81:F81))</f>
        <v>99.239925284158659</v>
      </c>
      <c r="I81" s="32"/>
      <c r="J81" s="1"/>
      <c r="K81" s="1"/>
    </row>
    <row r="82" spans="1:11" x14ac:dyDescent="0.25">
      <c r="A82" s="33" t="s">
        <v>15</v>
      </c>
      <c r="B82" s="34">
        <v>22609</v>
      </c>
      <c r="C82" s="34">
        <v>3591</v>
      </c>
      <c r="D82" s="34" t="s">
        <v>84</v>
      </c>
      <c r="E82" s="34">
        <v>3185</v>
      </c>
      <c r="F82" s="10">
        <v>355</v>
      </c>
      <c r="G82" s="35">
        <v>29740</v>
      </c>
      <c r="H82" s="357">
        <f t="shared" si="26"/>
        <v>100</v>
      </c>
      <c r="I82" s="27"/>
      <c r="J82" s="1"/>
      <c r="K82" s="1"/>
    </row>
    <row r="83" spans="1:11" s="682" customFormat="1" x14ac:dyDescent="0.25">
      <c r="A83" s="33" t="s">
        <v>16</v>
      </c>
      <c r="B83" s="34">
        <v>1272</v>
      </c>
      <c r="C83" s="34">
        <v>9363</v>
      </c>
      <c r="D83" s="34">
        <v>5351</v>
      </c>
      <c r="E83" s="34">
        <v>108</v>
      </c>
      <c r="F83" s="34">
        <v>403</v>
      </c>
      <c r="G83" s="469">
        <v>16527</v>
      </c>
      <c r="H83" s="357">
        <f t="shared" si="26"/>
        <v>100.18185124568103</v>
      </c>
      <c r="I83" s="680"/>
      <c r="J83" s="681"/>
      <c r="K83" s="681"/>
    </row>
    <row r="84" spans="1:11" s="682" customFormat="1" x14ac:dyDescent="0.25">
      <c r="A84" s="42" t="s">
        <v>85</v>
      </c>
      <c r="B84" s="34">
        <v>1205</v>
      </c>
      <c r="C84" s="34">
        <v>1045</v>
      </c>
      <c r="D84" s="34">
        <v>215</v>
      </c>
      <c r="E84" s="34">
        <v>302</v>
      </c>
      <c r="F84" s="10">
        <v>81</v>
      </c>
      <c r="G84" s="35">
        <v>2848</v>
      </c>
      <c r="H84" s="470">
        <f t="shared" si="26"/>
        <v>100</v>
      </c>
      <c r="I84" s="680"/>
      <c r="J84" s="681"/>
      <c r="K84" s="681"/>
    </row>
    <row r="85" spans="1:11" x14ac:dyDescent="0.25">
      <c r="A85" s="33" t="s">
        <v>86</v>
      </c>
      <c r="B85" s="34">
        <v>7650</v>
      </c>
      <c r="C85" s="34">
        <v>3484</v>
      </c>
      <c r="D85" s="34">
        <v>1110</v>
      </c>
      <c r="E85" s="34">
        <v>1771</v>
      </c>
      <c r="F85" s="34">
        <v>936</v>
      </c>
      <c r="G85" s="469">
        <v>14720</v>
      </c>
      <c r="H85" s="470">
        <f t="shared" si="26"/>
        <v>98.454952845963476</v>
      </c>
      <c r="I85" s="27"/>
      <c r="J85" s="1"/>
      <c r="K85" s="1"/>
    </row>
    <row r="86" spans="1:11" x14ac:dyDescent="0.25">
      <c r="A86" s="33" t="s">
        <v>19</v>
      </c>
      <c r="B86" s="34">
        <v>1814</v>
      </c>
      <c r="C86" s="34">
        <v>8462</v>
      </c>
      <c r="D86" s="34">
        <v>203</v>
      </c>
      <c r="E86" s="34">
        <v>235</v>
      </c>
      <c r="F86" s="34">
        <v>260</v>
      </c>
      <c r="G86" s="469">
        <v>10974</v>
      </c>
      <c r="H86" s="470">
        <f t="shared" si="26"/>
        <v>100</v>
      </c>
      <c r="I86" s="27"/>
      <c r="J86" s="1"/>
      <c r="K86" s="1"/>
    </row>
    <row r="87" spans="1:11" x14ac:dyDescent="0.25">
      <c r="A87" s="80" t="s">
        <v>20</v>
      </c>
      <c r="B87" s="575">
        <v>1901</v>
      </c>
      <c r="C87" s="575">
        <v>8755</v>
      </c>
      <c r="D87" s="575">
        <v>191</v>
      </c>
      <c r="E87" s="575">
        <v>218</v>
      </c>
      <c r="F87" s="575">
        <v>479</v>
      </c>
      <c r="G87" s="576">
        <v>11544</v>
      </c>
      <c r="H87" s="497">
        <f t="shared" ref="H87" si="27">G87*100/(SUM(B87:F87))</f>
        <v>100</v>
      </c>
      <c r="I87" s="27"/>
      <c r="J87" s="1"/>
      <c r="K87" s="1"/>
    </row>
    <row r="88" spans="1:11" ht="20.25" customHeight="1" thickBot="1" x14ac:dyDescent="0.3">
      <c r="A88" s="37" t="s">
        <v>21</v>
      </c>
      <c r="B88" s="38">
        <v>4894</v>
      </c>
      <c r="C88" s="38">
        <v>7122</v>
      </c>
      <c r="D88" s="38">
        <v>598</v>
      </c>
      <c r="E88" s="38">
        <v>1480</v>
      </c>
      <c r="F88" s="38" t="s">
        <v>84</v>
      </c>
      <c r="G88" s="471">
        <v>13530</v>
      </c>
      <c r="H88" s="470">
        <f>G88*100/(SUM(B88:F88))</f>
        <v>95.99829714772244</v>
      </c>
      <c r="I88" s="27"/>
      <c r="J88" s="1"/>
      <c r="K88" s="1"/>
    </row>
    <row r="89" spans="1:11" ht="26.25" customHeight="1" x14ac:dyDescent="0.25">
      <c r="A89" s="4" t="s">
        <v>92</v>
      </c>
      <c r="B89" s="5">
        <f t="shared" ref="B89:G89" si="28">SUM(B90:B95)</f>
        <v>264001</v>
      </c>
      <c r="C89" s="5">
        <f t="shared" si="28"/>
        <v>85179</v>
      </c>
      <c r="D89" s="5">
        <f t="shared" si="28"/>
        <v>34030</v>
      </c>
      <c r="E89" s="5">
        <f t="shared" si="28"/>
        <v>29433</v>
      </c>
      <c r="F89" s="5">
        <f t="shared" si="28"/>
        <v>17107</v>
      </c>
      <c r="G89" s="5">
        <f t="shared" si="28"/>
        <v>423474</v>
      </c>
      <c r="H89" s="16">
        <f>G89*100/(SUM(B89:F89))</f>
        <v>98.539616055846423</v>
      </c>
      <c r="I89" s="41"/>
      <c r="J89" s="1"/>
      <c r="K89" s="1"/>
    </row>
    <row r="90" spans="1:11" x14ac:dyDescent="0.25">
      <c r="A90" s="79" t="s">
        <v>22</v>
      </c>
      <c r="B90" s="34">
        <v>14180</v>
      </c>
      <c r="C90" s="34">
        <v>6750</v>
      </c>
      <c r="D90" s="34">
        <v>5371</v>
      </c>
      <c r="E90" s="34">
        <v>2077</v>
      </c>
      <c r="F90" s="34">
        <v>557</v>
      </c>
      <c r="G90" s="469">
        <v>28935</v>
      </c>
      <c r="H90" s="470">
        <f>G90*100/(SUM(B90:F90))</f>
        <v>100</v>
      </c>
      <c r="I90" s="27"/>
      <c r="J90" s="1"/>
      <c r="K90" s="1"/>
    </row>
    <row r="91" spans="1:11" x14ac:dyDescent="0.25">
      <c r="A91" s="79" t="s">
        <v>24</v>
      </c>
      <c r="B91" s="379">
        <v>4802</v>
      </c>
      <c r="C91" s="379">
        <v>7924</v>
      </c>
      <c r="D91" s="379">
        <v>1783</v>
      </c>
      <c r="E91" s="379">
        <v>1833</v>
      </c>
      <c r="F91" s="379">
        <v>552</v>
      </c>
      <c r="G91" s="496">
        <v>16060</v>
      </c>
      <c r="H91" s="497">
        <f>G91*100/(SUM(B91:F91))</f>
        <v>95.063336095655259</v>
      </c>
      <c r="I91" s="27"/>
      <c r="J91" s="1"/>
      <c r="K91" s="1"/>
    </row>
    <row r="92" spans="1:11" x14ac:dyDescent="0.25">
      <c r="A92" s="79" t="s">
        <v>25</v>
      </c>
      <c r="B92" s="574">
        <v>217675</v>
      </c>
      <c r="C92" s="379">
        <v>29568</v>
      </c>
      <c r="D92" s="379">
        <v>6600</v>
      </c>
      <c r="E92" s="379">
        <v>20075</v>
      </c>
      <c r="F92" s="379">
        <v>12276</v>
      </c>
      <c r="G92" s="496">
        <v>283222</v>
      </c>
      <c r="H92" s="497">
        <f t="shared" ref="H92:H98" si="29">G92*100/(SUM(B92:F92))</f>
        <v>98.961543568348745</v>
      </c>
      <c r="I92" s="27"/>
      <c r="J92" s="1"/>
      <c r="K92" s="1"/>
    </row>
    <row r="93" spans="1:11" x14ac:dyDescent="0.25">
      <c r="A93" s="79" t="s">
        <v>26</v>
      </c>
      <c r="B93" s="574">
        <v>11012</v>
      </c>
      <c r="C93" s="553">
        <v>17960</v>
      </c>
      <c r="D93" s="553">
        <v>14514</v>
      </c>
      <c r="E93" s="379">
        <v>452</v>
      </c>
      <c r="F93" s="379">
        <v>162</v>
      </c>
      <c r="G93" s="496">
        <v>42293</v>
      </c>
      <c r="H93" s="497">
        <f t="shared" si="29"/>
        <v>95.902494331065753</v>
      </c>
      <c r="I93" s="27"/>
      <c r="J93" s="1"/>
      <c r="K93" s="1"/>
    </row>
    <row r="94" spans="1:11" x14ac:dyDescent="0.25">
      <c r="A94" s="573" t="s">
        <v>27</v>
      </c>
      <c r="B94" s="379">
        <v>12207</v>
      </c>
      <c r="C94" s="379">
        <v>12206</v>
      </c>
      <c r="D94" s="379">
        <v>4740</v>
      </c>
      <c r="E94" s="379">
        <v>4326</v>
      </c>
      <c r="F94" s="379">
        <v>3046</v>
      </c>
      <c r="G94" s="496">
        <v>35987</v>
      </c>
      <c r="H94" s="497">
        <f t="shared" si="29"/>
        <v>98.527036276522935</v>
      </c>
      <c r="I94" s="27"/>
      <c r="J94" s="1"/>
      <c r="K94" s="1"/>
    </row>
    <row r="95" spans="1:11" ht="16.5" thickBot="1" x14ac:dyDescent="0.3">
      <c r="A95" s="81" t="s">
        <v>28</v>
      </c>
      <c r="B95" s="380">
        <v>4125</v>
      </c>
      <c r="C95" s="380">
        <v>10771</v>
      </c>
      <c r="D95" s="380">
        <v>1022</v>
      </c>
      <c r="E95" s="380">
        <v>670</v>
      </c>
      <c r="F95" s="380">
        <v>514</v>
      </c>
      <c r="G95" s="581">
        <v>16977</v>
      </c>
      <c r="H95" s="497">
        <f t="shared" si="29"/>
        <v>99.269091334346854</v>
      </c>
      <c r="I95" s="1"/>
      <c r="J95" s="1"/>
      <c r="K95" s="1"/>
    </row>
    <row r="96" spans="1:11" ht="30" customHeight="1" x14ac:dyDescent="0.25">
      <c r="A96" s="75" t="s">
        <v>93</v>
      </c>
      <c r="B96" s="5">
        <f t="shared" ref="B96:G96" si="30">SUM(B97:B99,B101:B103)</f>
        <v>113234</v>
      </c>
      <c r="C96" s="5">
        <f t="shared" si="30"/>
        <v>42268</v>
      </c>
      <c r="D96" s="5">
        <f t="shared" si="30"/>
        <v>16374</v>
      </c>
      <c r="E96" s="5">
        <f t="shared" si="30"/>
        <v>5038</v>
      </c>
      <c r="F96" s="5">
        <f t="shared" si="30"/>
        <v>10357</v>
      </c>
      <c r="G96" s="5">
        <f t="shared" si="30"/>
        <v>187028</v>
      </c>
      <c r="H96" s="16">
        <f>G96*100/(SUM(B96:F96))</f>
        <v>99.870241521645099</v>
      </c>
      <c r="I96" s="41"/>
      <c r="J96" s="1"/>
      <c r="K96" s="1"/>
    </row>
    <row r="97" spans="1:11" x14ac:dyDescent="0.25">
      <c r="A97" s="8" t="s">
        <v>29</v>
      </c>
      <c r="B97" s="82">
        <v>79462</v>
      </c>
      <c r="C97" s="82">
        <v>4281</v>
      </c>
      <c r="D97" s="82">
        <v>807</v>
      </c>
      <c r="E97" s="82" t="s">
        <v>84</v>
      </c>
      <c r="F97" s="82">
        <v>5609</v>
      </c>
      <c r="G97" s="83">
        <v>90159</v>
      </c>
      <c r="H97" s="497">
        <f t="shared" si="29"/>
        <v>100</v>
      </c>
      <c r="I97" s="51"/>
      <c r="J97" s="52"/>
      <c r="K97" s="1"/>
    </row>
    <row r="98" spans="1:11" x14ac:dyDescent="0.25">
      <c r="A98" s="464" t="s">
        <v>30</v>
      </c>
      <c r="B98" s="588">
        <v>7238</v>
      </c>
      <c r="C98" s="588">
        <v>12869</v>
      </c>
      <c r="D98" s="588">
        <v>9824</v>
      </c>
      <c r="E98" s="588">
        <v>740</v>
      </c>
      <c r="F98" s="588">
        <v>705</v>
      </c>
      <c r="G98" s="589">
        <v>31376</v>
      </c>
      <c r="H98" s="497">
        <f t="shared" si="29"/>
        <v>100</v>
      </c>
      <c r="I98" s="53"/>
      <c r="J98" s="1"/>
      <c r="K98" s="1"/>
    </row>
    <row r="99" spans="1:11" x14ac:dyDescent="0.25">
      <c r="A99" s="464" t="s">
        <v>31</v>
      </c>
      <c r="B99" s="588">
        <v>6033</v>
      </c>
      <c r="C99" s="588">
        <v>7702</v>
      </c>
      <c r="D99" s="588">
        <v>2843</v>
      </c>
      <c r="E99" s="588">
        <v>515</v>
      </c>
      <c r="F99" s="588">
        <v>895</v>
      </c>
      <c r="G99" s="589">
        <v>17988</v>
      </c>
      <c r="H99" s="590">
        <f>G99*100/(SUM(B99:F99))</f>
        <v>100</v>
      </c>
      <c r="I99" s="54"/>
      <c r="J99" s="1"/>
      <c r="K99" s="1"/>
    </row>
    <row r="100" spans="1:11" x14ac:dyDescent="0.25">
      <c r="A100" s="464" t="s">
        <v>87</v>
      </c>
      <c r="B100" s="727" t="s">
        <v>35</v>
      </c>
      <c r="C100" s="728"/>
      <c r="D100" s="728"/>
      <c r="E100" s="728"/>
      <c r="F100" s="728"/>
      <c r="G100" s="728"/>
      <c r="H100" s="729"/>
      <c r="I100" s="41"/>
      <c r="J100" s="1"/>
      <c r="K100" s="1"/>
    </row>
    <row r="101" spans="1:11" s="468" customFormat="1" x14ac:dyDescent="0.25">
      <c r="A101" s="464" t="s">
        <v>34</v>
      </c>
      <c r="B101" s="588">
        <v>8599</v>
      </c>
      <c r="C101" s="588">
        <v>3001</v>
      </c>
      <c r="D101" s="588">
        <v>613</v>
      </c>
      <c r="E101" s="588">
        <v>1381</v>
      </c>
      <c r="F101" s="588">
        <v>2398</v>
      </c>
      <c r="G101" s="589">
        <v>15992</v>
      </c>
      <c r="H101" s="590">
        <f t="shared" ref="H101:H110" si="31">G101*100/(SUM(B101:F101))</f>
        <v>100</v>
      </c>
      <c r="I101" s="592"/>
      <c r="J101" s="466"/>
      <c r="K101" s="466"/>
    </row>
    <row r="102" spans="1:11" x14ac:dyDescent="0.25">
      <c r="A102" s="464" t="s">
        <v>36</v>
      </c>
      <c r="B102" s="588">
        <v>2035</v>
      </c>
      <c r="C102" s="588">
        <v>7947</v>
      </c>
      <c r="D102" s="588">
        <v>736</v>
      </c>
      <c r="E102" s="588">
        <v>1258</v>
      </c>
      <c r="F102" s="588">
        <v>243</v>
      </c>
      <c r="G102" s="589">
        <v>11976</v>
      </c>
      <c r="H102" s="590">
        <f t="shared" si="31"/>
        <v>98.011293886570101</v>
      </c>
      <c r="I102" s="54"/>
      <c r="J102" s="1"/>
      <c r="K102" s="1"/>
    </row>
    <row r="103" spans="1:11" s="468" customFormat="1" ht="16.5" thickBot="1" x14ac:dyDescent="0.3">
      <c r="A103" s="464" t="s">
        <v>38</v>
      </c>
      <c r="B103" s="588">
        <v>9867</v>
      </c>
      <c r="C103" s="588">
        <v>6468</v>
      </c>
      <c r="D103" s="588">
        <v>1551</v>
      </c>
      <c r="E103" s="588">
        <v>1144</v>
      </c>
      <c r="F103" s="588">
        <v>507</v>
      </c>
      <c r="G103" s="589">
        <v>19537</v>
      </c>
      <c r="H103" s="590">
        <f t="shared" si="31"/>
        <v>100</v>
      </c>
      <c r="I103" s="592"/>
      <c r="J103" s="466"/>
      <c r="K103" s="466"/>
    </row>
    <row r="104" spans="1:11" ht="33" customHeight="1" x14ac:dyDescent="0.25">
      <c r="A104" s="4" t="s">
        <v>94</v>
      </c>
      <c r="B104" s="5">
        <f t="shared" ref="B104:G104" si="32">SUM(B105:B109)</f>
        <v>28348</v>
      </c>
      <c r="C104" s="5">
        <f t="shared" si="32"/>
        <v>40029</v>
      </c>
      <c r="D104" s="5">
        <f t="shared" si="32"/>
        <v>2615</v>
      </c>
      <c r="E104" s="5">
        <f t="shared" si="32"/>
        <v>3190</v>
      </c>
      <c r="F104" s="5">
        <f t="shared" si="32"/>
        <v>1746</v>
      </c>
      <c r="G104" s="5">
        <f t="shared" si="32"/>
        <v>75928</v>
      </c>
      <c r="H104" s="16">
        <f t="shared" si="31"/>
        <v>100</v>
      </c>
      <c r="I104" s="41"/>
      <c r="J104" s="1"/>
      <c r="K104" s="1"/>
    </row>
    <row r="105" spans="1:11" x14ac:dyDescent="0.25">
      <c r="A105" s="19" t="s">
        <v>41</v>
      </c>
      <c r="B105" s="9">
        <v>1371</v>
      </c>
      <c r="C105" s="42">
        <v>3969</v>
      </c>
      <c r="D105" s="42">
        <v>207</v>
      </c>
      <c r="E105" s="42">
        <v>49</v>
      </c>
      <c r="F105" s="43">
        <v>155</v>
      </c>
      <c r="G105" s="44">
        <v>5751</v>
      </c>
      <c r="H105" s="590">
        <f t="shared" si="31"/>
        <v>100</v>
      </c>
      <c r="I105" s="55"/>
      <c r="J105" s="1"/>
      <c r="K105" s="1"/>
    </row>
    <row r="106" spans="1:11" x14ac:dyDescent="0.25">
      <c r="A106" s="19" t="s">
        <v>42</v>
      </c>
      <c r="B106" s="9">
        <v>2193</v>
      </c>
      <c r="C106" s="45">
        <v>3641</v>
      </c>
      <c r="D106" s="45">
        <v>98</v>
      </c>
      <c r="E106" s="45">
        <v>253</v>
      </c>
      <c r="F106" s="46">
        <v>105</v>
      </c>
      <c r="G106" s="47">
        <v>6290</v>
      </c>
      <c r="H106" s="590">
        <f t="shared" si="31"/>
        <v>100</v>
      </c>
      <c r="I106" s="56"/>
      <c r="J106" s="1"/>
      <c r="K106" s="1"/>
    </row>
    <row r="107" spans="1:11" x14ac:dyDescent="0.25">
      <c r="A107" s="19" t="s">
        <v>40</v>
      </c>
      <c r="B107" s="516">
        <v>14736</v>
      </c>
      <c r="C107" s="45">
        <v>10859</v>
      </c>
      <c r="D107" s="45">
        <v>1356</v>
      </c>
      <c r="E107" s="45">
        <v>1407</v>
      </c>
      <c r="F107" s="46">
        <v>793</v>
      </c>
      <c r="G107" s="47">
        <v>29151</v>
      </c>
      <c r="H107" s="590">
        <f t="shared" si="31"/>
        <v>100</v>
      </c>
      <c r="I107" s="56"/>
      <c r="J107" s="1"/>
      <c r="K107" s="1"/>
    </row>
    <row r="108" spans="1:11" x14ac:dyDescent="0.25">
      <c r="A108" s="19" t="s">
        <v>43</v>
      </c>
      <c r="B108" s="9">
        <v>3577</v>
      </c>
      <c r="C108" s="45">
        <v>10098</v>
      </c>
      <c r="D108" s="45">
        <v>233</v>
      </c>
      <c r="E108" s="45">
        <v>470</v>
      </c>
      <c r="F108" s="46">
        <v>174</v>
      </c>
      <c r="G108" s="47">
        <v>14552</v>
      </c>
      <c r="H108" s="590">
        <f t="shared" si="31"/>
        <v>100</v>
      </c>
      <c r="I108" s="56"/>
      <c r="J108" s="1"/>
      <c r="K108" s="1"/>
    </row>
    <row r="109" spans="1:11" ht="16.5" thickBot="1" x14ac:dyDescent="0.3">
      <c r="A109" s="57" t="s">
        <v>44</v>
      </c>
      <c r="B109" s="14">
        <v>6471</v>
      </c>
      <c r="C109" s="48">
        <v>11462</v>
      </c>
      <c r="D109" s="48">
        <v>721</v>
      </c>
      <c r="E109" s="48">
        <v>1011</v>
      </c>
      <c r="F109" s="49">
        <v>519</v>
      </c>
      <c r="G109" s="50">
        <v>20184</v>
      </c>
      <c r="H109" s="590">
        <f t="shared" si="31"/>
        <v>100</v>
      </c>
      <c r="I109" s="56"/>
      <c r="J109" s="1"/>
      <c r="K109" s="1"/>
    </row>
    <row r="110" spans="1:11" ht="25.5" customHeight="1" x14ac:dyDescent="0.25">
      <c r="A110" s="4" t="s">
        <v>95</v>
      </c>
      <c r="B110" s="5">
        <f t="shared" ref="B110:G110" si="33">SUM(B111:B113,B115)</f>
        <v>48963</v>
      </c>
      <c r="C110" s="5">
        <f t="shared" si="33"/>
        <v>31120</v>
      </c>
      <c r="D110" s="5">
        <f t="shared" si="33"/>
        <v>4555</v>
      </c>
      <c r="E110" s="5">
        <f t="shared" si="33"/>
        <v>1964</v>
      </c>
      <c r="F110" s="5">
        <f t="shared" si="33"/>
        <v>1515</v>
      </c>
      <c r="G110" s="5">
        <f t="shared" si="33"/>
        <v>83600</v>
      </c>
      <c r="H110" s="16">
        <f t="shared" si="31"/>
        <v>94.873860889499184</v>
      </c>
      <c r="I110" s="41"/>
      <c r="J110" s="1"/>
      <c r="K110" s="1"/>
    </row>
    <row r="111" spans="1:11" x14ac:dyDescent="0.25">
      <c r="A111" s="8" t="s">
        <v>45</v>
      </c>
      <c r="B111" s="58">
        <v>5079</v>
      </c>
      <c r="C111" s="58">
        <v>8814</v>
      </c>
      <c r="D111" s="58">
        <v>1228</v>
      </c>
      <c r="E111" s="58">
        <v>632</v>
      </c>
      <c r="F111" s="59">
        <v>697</v>
      </c>
      <c r="G111" s="60">
        <v>15631</v>
      </c>
      <c r="H111" s="358">
        <f>G111*100/(SUM(B111:F111))</f>
        <v>95.021276595744681</v>
      </c>
      <c r="I111" s="61"/>
      <c r="J111" s="1"/>
      <c r="K111" s="1"/>
    </row>
    <row r="112" spans="1:11" x14ac:dyDescent="0.25">
      <c r="A112" s="8" t="s">
        <v>46</v>
      </c>
      <c r="B112" s="58">
        <v>3504</v>
      </c>
      <c r="C112" s="58">
        <v>6693</v>
      </c>
      <c r="D112" s="58">
        <v>894</v>
      </c>
      <c r="E112" s="58">
        <v>97</v>
      </c>
      <c r="F112" s="59">
        <v>384</v>
      </c>
      <c r="G112" s="60">
        <v>11572</v>
      </c>
      <c r="H112" s="358">
        <f>G112*100/(SUM(B112:F112))</f>
        <v>100</v>
      </c>
      <c r="I112" s="61"/>
      <c r="J112" s="1"/>
      <c r="K112" s="1"/>
    </row>
    <row r="113" spans="1:11" x14ac:dyDescent="0.25">
      <c r="A113" s="8" t="s">
        <v>47</v>
      </c>
      <c r="B113" s="58">
        <v>36441</v>
      </c>
      <c r="C113" s="58">
        <v>7737</v>
      </c>
      <c r="D113" s="58">
        <v>1672</v>
      </c>
      <c r="E113" s="58">
        <v>150</v>
      </c>
      <c r="F113" s="59" t="s">
        <v>84</v>
      </c>
      <c r="G113" s="60">
        <v>44500</v>
      </c>
      <c r="H113" s="358">
        <f>G113*100/(SUM(B113:F113))</f>
        <v>96.739130434782609</v>
      </c>
      <c r="I113" s="61"/>
      <c r="J113" s="1"/>
      <c r="K113" s="1"/>
    </row>
    <row r="114" spans="1:11" x14ac:dyDescent="0.25">
      <c r="A114" s="8" t="s">
        <v>48</v>
      </c>
      <c r="B114" s="730" t="s">
        <v>35</v>
      </c>
      <c r="C114" s="731"/>
      <c r="D114" s="731"/>
      <c r="E114" s="731"/>
      <c r="F114" s="731"/>
      <c r="G114" s="731"/>
      <c r="H114" s="732"/>
      <c r="I114" s="61"/>
      <c r="J114" s="1"/>
      <c r="K114" s="1"/>
    </row>
    <row r="115" spans="1:11" x14ac:dyDescent="0.25">
      <c r="A115" s="8" t="s">
        <v>49</v>
      </c>
      <c r="B115" s="631">
        <v>3939</v>
      </c>
      <c r="C115" s="631">
        <v>7876</v>
      </c>
      <c r="D115" s="58">
        <v>761</v>
      </c>
      <c r="E115" s="631">
        <v>1085</v>
      </c>
      <c r="F115" s="59">
        <v>434</v>
      </c>
      <c r="G115" s="60">
        <v>11897</v>
      </c>
      <c r="H115" s="358">
        <f>G115*100/(SUM(B115:F115))</f>
        <v>84.405817665838953</v>
      </c>
      <c r="I115" s="61"/>
      <c r="J115" s="1"/>
      <c r="K115" s="1"/>
    </row>
    <row r="116" spans="1:11" ht="16.5" thickBot="1" x14ac:dyDescent="0.3">
      <c r="A116" s="13" t="s">
        <v>50</v>
      </c>
      <c r="B116" s="733" t="s">
        <v>35</v>
      </c>
      <c r="C116" s="734"/>
      <c r="D116" s="734"/>
      <c r="E116" s="734"/>
      <c r="F116" s="734"/>
      <c r="G116" s="734"/>
      <c r="H116" s="735"/>
      <c r="I116" s="61"/>
      <c r="J116" s="1"/>
      <c r="K116" s="1"/>
    </row>
    <row r="117" spans="1:11" ht="27" customHeight="1" x14ac:dyDescent="0.25">
      <c r="A117" s="4" t="s">
        <v>96</v>
      </c>
      <c r="B117" s="5"/>
      <c r="C117" s="5"/>
      <c r="D117" s="5"/>
      <c r="E117" s="5"/>
      <c r="F117" s="5"/>
      <c r="G117" s="5"/>
      <c r="H117" s="16"/>
      <c r="I117" s="41"/>
      <c r="J117" s="1"/>
      <c r="K117" s="1"/>
    </row>
    <row r="118" spans="1:11" x14ac:dyDescent="0.25">
      <c r="A118" s="8" t="s">
        <v>51</v>
      </c>
      <c r="B118" s="9" t="s">
        <v>84</v>
      </c>
      <c r="C118" s="9" t="s">
        <v>88</v>
      </c>
      <c r="D118" s="9">
        <v>1888</v>
      </c>
      <c r="E118" s="9">
        <v>466</v>
      </c>
      <c r="F118" s="10" t="s">
        <v>88</v>
      </c>
      <c r="G118" s="35">
        <v>2354</v>
      </c>
      <c r="H118" s="359">
        <v>99.6</v>
      </c>
      <c r="I118" s="61"/>
      <c r="J118" s="1"/>
      <c r="K118" s="1"/>
    </row>
    <row r="119" spans="1:11" x14ac:dyDescent="0.25">
      <c r="A119" s="8" t="s">
        <v>52</v>
      </c>
      <c r="B119" s="623">
        <v>4130</v>
      </c>
      <c r="C119" s="623">
        <v>6902</v>
      </c>
      <c r="D119" s="736" t="s">
        <v>35</v>
      </c>
      <c r="E119" s="737"/>
      <c r="F119" s="737"/>
      <c r="G119" s="737"/>
      <c r="H119" s="739"/>
      <c r="I119" s="41"/>
      <c r="J119" s="1"/>
      <c r="K119" s="1"/>
    </row>
    <row r="120" spans="1:11" x14ac:dyDescent="0.25">
      <c r="A120" s="8" t="s">
        <v>53</v>
      </c>
      <c r="B120" s="623">
        <v>2532</v>
      </c>
      <c r="C120" s="623">
        <v>11436</v>
      </c>
      <c r="D120" s="623" t="s">
        <v>88</v>
      </c>
      <c r="E120" s="623" t="s">
        <v>88</v>
      </c>
      <c r="F120" s="10" t="s">
        <v>88</v>
      </c>
      <c r="G120" s="35">
        <v>13968</v>
      </c>
      <c r="H120" s="359">
        <f>G120*100/(SUM(B120:F120))</f>
        <v>100</v>
      </c>
      <c r="I120" s="41"/>
      <c r="J120" s="1"/>
      <c r="K120" s="1"/>
    </row>
    <row r="121" spans="1:11" x14ac:dyDescent="0.25">
      <c r="A121" s="8" t="s">
        <v>54</v>
      </c>
      <c r="B121" s="9">
        <v>14895</v>
      </c>
      <c r="C121" s="9">
        <v>9082</v>
      </c>
      <c r="D121" s="9">
        <v>2636</v>
      </c>
      <c r="E121" s="9">
        <v>3</v>
      </c>
      <c r="F121" s="10">
        <v>1091</v>
      </c>
      <c r="G121" s="35">
        <v>26886</v>
      </c>
      <c r="H121" s="358">
        <f>G121*100/(SUM(B121:F121))</f>
        <v>97.036849893528711</v>
      </c>
      <c r="I121" s="61"/>
      <c r="J121" s="1"/>
      <c r="K121" s="1"/>
    </row>
    <row r="122" spans="1:11" x14ac:dyDescent="0.25">
      <c r="A122" s="8" t="s">
        <v>55</v>
      </c>
      <c r="B122" s="736" t="s">
        <v>35</v>
      </c>
      <c r="C122" s="737"/>
      <c r="D122" s="737"/>
      <c r="E122" s="737"/>
      <c r="F122" s="737"/>
      <c r="G122" s="737"/>
      <c r="H122" s="738"/>
      <c r="I122" s="41"/>
      <c r="J122" s="1"/>
      <c r="K122" s="1"/>
    </row>
    <row r="123" spans="1:11" x14ac:dyDescent="0.25">
      <c r="A123" s="8" t="s">
        <v>57</v>
      </c>
      <c r="B123" s="9" t="s">
        <v>88</v>
      </c>
      <c r="C123" s="9" t="s">
        <v>88</v>
      </c>
      <c r="D123" s="9">
        <v>1083</v>
      </c>
      <c r="E123" s="9">
        <v>15</v>
      </c>
      <c r="F123" s="10" t="s">
        <v>88</v>
      </c>
      <c r="G123" s="35">
        <v>1104</v>
      </c>
      <c r="H123" s="637">
        <f t="shared" ref="H123:H128" si="34">G123*100/(SUM(B123:F123))</f>
        <v>100.5464480874317</v>
      </c>
      <c r="I123" s="638"/>
      <c r="J123" s="1"/>
      <c r="K123" s="1"/>
    </row>
    <row r="124" spans="1:11" x14ac:dyDescent="0.25">
      <c r="A124" s="8" t="s">
        <v>58</v>
      </c>
      <c r="B124" s="9">
        <v>1133</v>
      </c>
      <c r="C124" s="9">
        <v>2200</v>
      </c>
      <c r="D124" s="9" t="s">
        <v>84</v>
      </c>
      <c r="E124" s="9" t="s">
        <v>84</v>
      </c>
      <c r="F124" s="10">
        <v>137</v>
      </c>
      <c r="G124" s="35">
        <v>3291</v>
      </c>
      <c r="H124" s="358">
        <f t="shared" si="34"/>
        <v>94.841498559077806</v>
      </c>
      <c r="I124" s="61"/>
      <c r="J124" s="1"/>
      <c r="K124" s="1"/>
    </row>
    <row r="125" spans="1:11" x14ac:dyDescent="0.25">
      <c r="A125" s="8" t="s">
        <v>59</v>
      </c>
      <c r="B125" s="9" t="s">
        <v>84</v>
      </c>
      <c r="C125" s="9" t="s">
        <v>84</v>
      </c>
      <c r="D125" s="9">
        <v>2985</v>
      </c>
      <c r="E125" s="9">
        <v>8634</v>
      </c>
      <c r="F125" s="10" t="s">
        <v>84</v>
      </c>
      <c r="G125" s="35">
        <v>11671</v>
      </c>
      <c r="H125" s="358">
        <f t="shared" si="34"/>
        <v>100.44754281779844</v>
      </c>
      <c r="I125" s="61"/>
      <c r="J125" s="1"/>
      <c r="K125" s="1"/>
    </row>
    <row r="126" spans="1:11" ht="16.5" thickBot="1" x14ac:dyDescent="0.3">
      <c r="A126" s="8" t="s">
        <v>60</v>
      </c>
      <c r="B126" s="9" t="s">
        <v>84</v>
      </c>
      <c r="C126" s="9" t="s">
        <v>88</v>
      </c>
      <c r="D126" s="9">
        <v>4132</v>
      </c>
      <c r="E126" s="9">
        <v>85</v>
      </c>
      <c r="F126" s="10" t="s">
        <v>84</v>
      </c>
      <c r="G126" s="35">
        <v>4217</v>
      </c>
      <c r="H126" s="358">
        <f t="shared" si="34"/>
        <v>100</v>
      </c>
      <c r="I126" s="61"/>
      <c r="J126" s="1"/>
      <c r="K126" s="1"/>
    </row>
    <row r="127" spans="1:11" ht="21.75" customHeight="1" x14ac:dyDescent="0.25">
      <c r="A127" s="4" t="s">
        <v>99</v>
      </c>
      <c r="B127" s="5">
        <f>SUM(B128:B131)</f>
        <v>19395</v>
      </c>
      <c r="C127" s="5">
        <f t="shared" ref="C127:G127" si="35">SUM(C128:C131)</f>
        <v>25904</v>
      </c>
      <c r="D127" s="5">
        <f t="shared" si="35"/>
        <v>3009</v>
      </c>
      <c r="E127" s="5">
        <f t="shared" si="35"/>
        <v>3825</v>
      </c>
      <c r="F127" s="5">
        <f t="shared" si="35"/>
        <v>2036</v>
      </c>
      <c r="G127" s="5">
        <f t="shared" si="35"/>
        <v>53685</v>
      </c>
      <c r="H127" s="16">
        <f t="shared" si="34"/>
        <v>99.106500027691112</v>
      </c>
      <c r="I127" s="61"/>
      <c r="J127" s="1"/>
      <c r="K127" s="1"/>
    </row>
    <row r="128" spans="1:11" x14ac:dyDescent="0.25">
      <c r="A128" s="9" t="s">
        <v>23</v>
      </c>
      <c r="B128" s="42">
        <v>5823</v>
      </c>
      <c r="C128" s="42">
        <v>7770</v>
      </c>
      <c r="D128" s="42">
        <v>518</v>
      </c>
      <c r="E128" s="42">
        <v>1230</v>
      </c>
      <c r="F128" s="43">
        <v>637</v>
      </c>
      <c r="G128" s="44">
        <v>15812</v>
      </c>
      <c r="H128" s="358">
        <f t="shared" si="34"/>
        <v>98.961071473275751</v>
      </c>
      <c r="I128" s="61"/>
      <c r="J128" s="1"/>
      <c r="K128" s="1"/>
    </row>
    <row r="129" spans="1:11" x14ac:dyDescent="0.25">
      <c r="A129" s="9" t="s">
        <v>33</v>
      </c>
      <c r="B129" s="85">
        <v>2113</v>
      </c>
      <c r="C129" s="85">
        <v>1719</v>
      </c>
      <c r="D129" s="87">
        <v>111</v>
      </c>
      <c r="E129" s="85">
        <v>36</v>
      </c>
      <c r="F129" s="85">
        <v>259</v>
      </c>
      <c r="G129" s="86">
        <v>4207</v>
      </c>
      <c r="H129" s="358">
        <f t="shared" ref="H129:H131" si="36">G129*100/(SUM(B129:F129))</f>
        <v>99.268522888154791</v>
      </c>
      <c r="I129" s="61"/>
      <c r="J129" s="1"/>
      <c r="K129" s="1"/>
    </row>
    <row r="130" spans="1:11" x14ac:dyDescent="0.25">
      <c r="A130" s="9" t="s">
        <v>37</v>
      </c>
      <c r="B130" s="85">
        <v>2783</v>
      </c>
      <c r="C130" s="85">
        <v>6875</v>
      </c>
      <c r="D130" s="85">
        <v>520</v>
      </c>
      <c r="E130" s="85">
        <v>655</v>
      </c>
      <c r="F130" s="85">
        <v>532</v>
      </c>
      <c r="G130" s="86">
        <v>11250</v>
      </c>
      <c r="H130" s="358">
        <f t="shared" si="36"/>
        <v>98.988121425428943</v>
      </c>
      <c r="I130" s="61"/>
      <c r="J130" s="1"/>
      <c r="K130" s="1"/>
    </row>
    <row r="131" spans="1:11" ht="16.5" thickBot="1" x14ac:dyDescent="0.3">
      <c r="A131" s="18" t="s">
        <v>39</v>
      </c>
      <c r="B131" s="88">
        <v>8676</v>
      </c>
      <c r="C131" s="88">
        <v>9540</v>
      </c>
      <c r="D131" s="88">
        <v>1860</v>
      </c>
      <c r="E131" s="88">
        <v>1904</v>
      </c>
      <c r="F131" s="88">
        <v>608</v>
      </c>
      <c r="G131" s="89">
        <v>22416</v>
      </c>
      <c r="H131" s="358">
        <f t="shared" si="36"/>
        <v>99.238533734726403</v>
      </c>
      <c r="I131" s="61"/>
      <c r="J131" s="1"/>
      <c r="K131" s="1"/>
    </row>
    <row r="132" spans="1:11" ht="21.75" customHeight="1" x14ac:dyDescent="0.25">
      <c r="A132" s="5" t="s">
        <v>100</v>
      </c>
      <c r="B132" s="5">
        <f>SUM(B133:B136)</f>
        <v>32430</v>
      </c>
      <c r="C132" s="5">
        <f t="shared" ref="C132:F132" si="37">SUM(C133:C136)</f>
        <v>28480</v>
      </c>
      <c r="D132" s="5">
        <f t="shared" si="37"/>
        <v>5360</v>
      </c>
      <c r="E132" s="5">
        <f t="shared" si="37"/>
        <v>2607</v>
      </c>
      <c r="F132" s="5">
        <f t="shared" si="37"/>
        <v>2955</v>
      </c>
      <c r="G132" s="5">
        <f>SUM(G133:G136)</f>
        <v>69592</v>
      </c>
      <c r="H132" s="16">
        <f>G132*100/(SUM(B132:F132))</f>
        <v>96.881612651742955</v>
      </c>
      <c r="I132" s="61"/>
      <c r="J132" s="1"/>
      <c r="K132" s="1"/>
    </row>
    <row r="133" spans="1:11" x14ac:dyDescent="0.25">
      <c r="A133" s="73" t="s">
        <v>54</v>
      </c>
      <c r="B133" s="9">
        <v>14398</v>
      </c>
      <c r="C133" s="9">
        <v>9231</v>
      </c>
      <c r="D133" s="9">
        <v>2816</v>
      </c>
      <c r="E133" s="9">
        <v>3</v>
      </c>
      <c r="F133" s="10">
        <v>1351</v>
      </c>
      <c r="G133" s="35">
        <v>26829</v>
      </c>
      <c r="H133" s="359">
        <v>99.6</v>
      </c>
      <c r="I133" s="61"/>
      <c r="J133" s="1"/>
      <c r="K133" s="1"/>
    </row>
    <row r="134" spans="1:11" x14ac:dyDescent="0.25">
      <c r="A134" s="73" t="s">
        <v>56</v>
      </c>
      <c r="B134" s="9">
        <v>7426</v>
      </c>
      <c r="C134" s="9">
        <v>7669</v>
      </c>
      <c r="D134" s="9">
        <v>1030</v>
      </c>
      <c r="E134" s="9">
        <v>2604</v>
      </c>
      <c r="F134" s="10">
        <v>777</v>
      </c>
      <c r="G134" s="35">
        <v>19122</v>
      </c>
      <c r="H134" s="358">
        <f>G134*100/(SUM(B134:F134))</f>
        <v>98.031374961550299</v>
      </c>
      <c r="I134" s="61"/>
      <c r="J134" s="1"/>
      <c r="K134" s="1"/>
    </row>
    <row r="135" spans="1:11" x14ac:dyDescent="0.25">
      <c r="A135" s="73" t="s">
        <v>58</v>
      </c>
      <c r="B135" s="9">
        <v>1133</v>
      </c>
      <c r="C135" s="9">
        <v>2200</v>
      </c>
      <c r="D135" s="9" t="s">
        <v>84</v>
      </c>
      <c r="E135" s="9" t="s">
        <v>84</v>
      </c>
      <c r="F135" s="10">
        <v>137</v>
      </c>
      <c r="G135" s="35">
        <v>3291</v>
      </c>
      <c r="H135" s="358">
        <f t="shared" ref="H135:H136" si="38">G135*100/(SUM(B135:F135))</f>
        <v>94.841498559077806</v>
      </c>
      <c r="I135" s="61"/>
      <c r="J135" s="1"/>
      <c r="K135" s="1"/>
    </row>
    <row r="136" spans="1:11" ht="16.5" thickBot="1" x14ac:dyDescent="0.3">
      <c r="A136" s="74" t="s">
        <v>61</v>
      </c>
      <c r="B136" s="14">
        <v>9473</v>
      </c>
      <c r="C136" s="14">
        <v>9380</v>
      </c>
      <c r="D136" s="14">
        <v>1514</v>
      </c>
      <c r="E136" s="14" t="s">
        <v>84</v>
      </c>
      <c r="F136" s="39">
        <v>690</v>
      </c>
      <c r="G136" s="40">
        <v>20350</v>
      </c>
      <c r="H136" s="358">
        <f t="shared" si="38"/>
        <v>96.642446692311339</v>
      </c>
      <c r="I136" s="61"/>
      <c r="J136" s="1"/>
      <c r="K136" s="1"/>
    </row>
    <row r="137" spans="1:11" ht="25.5" customHeight="1" x14ac:dyDescent="0.25">
      <c r="A137" s="20" t="s">
        <v>97</v>
      </c>
      <c r="B137" s="5">
        <f t="shared" ref="B137:G137" si="39">SUM(B140,B142,B143)</f>
        <v>15989</v>
      </c>
      <c r="C137" s="5">
        <f t="shared" si="39"/>
        <v>9282</v>
      </c>
      <c r="D137" s="5">
        <f t="shared" si="39"/>
        <v>265</v>
      </c>
      <c r="E137" s="5">
        <f t="shared" si="39"/>
        <v>763</v>
      </c>
      <c r="F137" s="5">
        <f t="shared" si="39"/>
        <v>557</v>
      </c>
      <c r="G137" s="5">
        <f t="shared" si="39"/>
        <v>25729</v>
      </c>
      <c r="H137" s="16">
        <f>G137*100/(SUM(B137:F137))</f>
        <v>95.803544831694964</v>
      </c>
      <c r="I137" s="41"/>
      <c r="J137" s="1"/>
      <c r="K137" s="1"/>
    </row>
    <row r="138" spans="1:11" x14ac:dyDescent="0.25">
      <c r="A138" s="8" t="s">
        <v>62</v>
      </c>
      <c r="B138" s="715" t="s">
        <v>35</v>
      </c>
      <c r="C138" s="716"/>
      <c r="D138" s="716"/>
      <c r="E138" s="716"/>
      <c r="F138" s="716"/>
      <c r="G138" s="716"/>
      <c r="H138" s="717"/>
      <c r="I138" s="62"/>
      <c r="J138" s="1"/>
      <c r="K138" s="1"/>
    </row>
    <row r="139" spans="1:11" x14ac:dyDescent="0.25">
      <c r="A139" s="8" t="s">
        <v>63</v>
      </c>
      <c r="B139" s="718" t="s">
        <v>35</v>
      </c>
      <c r="C139" s="719"/>
      <c r="D139" s="719"/>
      <c r="E139" s="719"/>
      <c r="F139" s="719"/>
      <c r="G139" s="719"/>
      <c r="H139" s="720"/>
      <c r="I139" s="63"/>
      <c r="J139" s="1"/>
      <c r="K139" s="1"/>
    </row>
    <row r="140" spans="1:11" x14ac:dyDescent="0.25">
      <c r="A140" s="8" t="s">
        <v>64</v>
      </c>
      <c r="B140" s="45">
        <v>2681</v>
      </c>
      <c r="C140" s="45">
        <v>3477</v>
      </c>
      <c r="D140" s="45">
        <v>259</v>
      </c>
      <c r="E140" s="45">
        <v>749</v>
      </c>
      <c r="F140" s="46" t="s">
        <v>84</v>
      </c>
      <c r="G140" s="47">
        <v>6351</v>
      </c>
      <c r="H140" s="358">
        <f t="shared" ref="H140" si="40">G140*100/(SUM(B140:F140))</f>
        <v>88.626849009210162</v>
      </c>
      <c r="I140" s="63"/>
      <c r="J140" s="1"/>
      <c r="K140" s="1"/>
    </row>
    <row r="141" spans="1:11" x14ac:dyDescent="0.25">
      <c r="A141" s="8" t="s">
        <v>65</v>
      </c>
      <c r="B141" s="718" t="s">
        <v>35</v>
      </c>
      <c r="C141" s="719"/>
      <c r="D141" s="719"/>
      <c r="E141" s="719"/>
      <c r="F141" s="719"/>
      <c r="G141" s="719"/>
      <c r="H141" s="720"/>
      <c r="I141" s="63"/>
      <c r="J141" s="1"/>
      <c r="K141" s="1"/>
    </row>
    <row r="142" spans="1:11" x14ac:dyDescent="0.25">
      <c r="A142" s="8" t="s">
        <v>66</v>
      </c>
      <c r="B142" s="45">
        <v>9637</v>
      </c>
      <c r="C142" s="45" t="s">
        <v>88</v>
      </c>
      <c r="D142" s="45" t="s">
        <v>88</v>
      </c>
      <c r="E142" s="45" t="s">
        <v>88</v>
      </c>
      <c r="F142" s="46">
        <v>457</v>
      </c>
      <c r="G142" s="47">
        <v>9965</v>
      </c>
      <c r="H142" s="358">
        <f t="shared" ref="H142" si="41">G142*100/(SUM(B142:F142))</f>
        <v>98.722013077075488</v>
      </c>
      <c r="I142" s="63"/>
      <c r="J142" s="1"/>
      <c r="K142" s="1"/>
    </row>
    <row r="143" spans="1:11" ht="16.5" thickBot="1" x14ac:dyDescent="0.3">
      <c r="A143" s="13" t="s">
        <v>89</v>
      </c>
      <c r="B143" s="48">
        <v>3671</v>
      </c>
      <c r="C143" s="48">
        <v>5805</v>
      </c>
      <c r="D143" s="48">
        <v>6</v>
      </c>
      <c r="E143" s="48">
        <v>14</v>
      </c>
      <c r="F143" s="49">
        <v>100</v>
      </c>
      <c r="G143" s="50">
        <v>9413</v>
      </c>
      <c r="H143" s="360">
        <v>98</v>
      </c>
      <c r="I143" s="63"/>
      <c r="J143" s="1"/>
      <c r="K143" s="1"/>
    </row>
    <row r="144" spans="1:11" ht="24.75" customHeight="1" x14ac:dyDescent="0.25">
      <c r="A144" s="64" t="s">
        <v>98</v>
      </c>
      <c r="B144" s="5">
        <f t="shared" ref="B144:F144" si="42">SUM(B146:B152)</f>
        <v>264291</v>
      </c>
      <c r="C144" s="5">
        <f t="shared" si="42"/>
        <v>74418</v>
      </c>
      <c r="D144" s="5">
        <f t="shared" si="42"/>
        <v>49646</v>
      </c>
      <c r="E144" s="5">
        <f t="shared" si="42"/>
        <v>4308</v>
      </c>
      <c r="F144" s="5">
        <f t="shared" si="42"/>
        <v>5266</v>
      </c>
      <c r="G144" s="6">
        <f>SUM(G146:G152)</f>
        <v>379885</v>
      </c>
      <c r="H144" s="16">
        <f>G144*100/(SUM(B144:F144))</f>
        <v>95.465522744007103</v>
      </c>
      <c r="I144" s="41"/>
      <c r="J144" s="1"/>
      <c r="K144" s="1"/>
    </row>
    <row r="145" spans="1:11" x14ac:dyDescent="0.25">
      <c r="A145" s="8" t="s">
        <v>68</v>
      </c>
      <c r="B145" s="721" t="s">
        <v>35</v>
      </c>
      <c r="C145" s="722"/>
      <c r="D145" s="722"/>
      <c r="E145" s="722"/>
      <c r="F145" s="722"/>
      <c r="G145" s="722"/>
      <c r="H145" s="723"/>
      <c r="I145" s="65"/>
      <c r="J145" s="1"/>
      <c r="K145" s="1"/>
    </row>
    <row r="146" spans="1:11" x14ac:dyDescent="0.25">
      <c r="A146" s="8" t="s">
        <v>69</v>
      </c>
      <c r="B146" s="42">
        <v>3869</v>
      </c>
      <c r="C146" s="42">
        <v>9447</v>
      </c>
      <c r="D146" s="42">
        <v>10</v>
      </c>
      <c r="E146" s="90">
        <v>8</v>
      </c>
      <c r="F146" s="42">
        <v>330</v>
      </c>
      <c r="G146" s="91">
        <v>13664</v>
      </c>
      <c r="H146" s="358">
        <f>G146*100/(SUM(B146:F146))</f>
        <v>100</v>
      </c>
      <c r="I146" s="66"/>
      <c r="J146" s="1"/>
      <c r="K146" s="1"/>
    </row>
    <row r="147" spans="1:11" x14ac:dyDescent="0.25">
      <c r="A147" s="8" t="s">
        <v>70</v>
      </c>
      <c r="B147" s="42">
        <v>5288</v>
      </c>
      <c r="C147" s="67" t="s">
        <v>84</v>
      </c>
      <c r="D147" s="46">
        <v>5</v>
      </c>
      <c r="E147" s="46">
        <v>11</v>
      </c>
      <c r="F147" s="46" t="s">
        <v>84</v>
      </c>
      <c r="G147" s="68">
        <v>5205</v>
      </c>
      <c r="H147" s="358">
        <f t="shared" ref="H147:H152" si="43">G147*100/(SUM(B147:F147))</f>
        <v>98.133484162895925</v>
      </c>
      <c r="I147" s="69"/>
      <c r="J147" s="1"/>
      <c r="K147" s="1"/>
    </row>
    <row r="148" spans="1:11" x14ac:dyDescent="0.25">
      <c r="A148" s="8" t="s">
        <v>71</v>
      </c>
      <c r="B148" s="45">
        <v>3628</v>
      </c>
      <c r="C148" s="45">
        <v>6051</v>
      </c>
      <c r="D148" s="92">
        <v>603</v>
      </c>
      <c r="E148" s="45">
        <v>220</v>
      </c>
      <c r="F148" s="93">
        <v>362</v>
      </c>
      <c r="G148" s="47">
        <v>10864</v>
      </c>
      <c r="H148" s="358">
        <f t="shared" si="43"/>
        <v>100</v>
      </c>
      <c r="I148" s="69"/>
      <c r="J148" s="1"/>
      <c r="K148" s="1"/>
    </row>
    <row r="149" spans="1:11" x14ac:dyDescent="0.25">
      <c r="A149" s="8" t="s">
        <v>72</v>
      </c>
      <c r="B149" s="45">
        <v>9402</v>
      </c>
      <c r="C149" s="45">
        <v>397</v>
      </c>
      <c r="D149" s="45">
        <v>2345</v>
      </c>
      <c r="E149" s="45">
        <v>905</v>
      </c>
      <c r="F149" s="46">
        <v>334</v>
      </c>
      <c r="G149" s="68">
        <v>12738</v>
      </c>
      <c r="H149" s="358">
        <f t="shared" si="43"/>
        <v>95.180452813270563</v>
      </c>
      <c r="I149" s="69"/>
      <c r="J149" s="1"/>
      <c r="K149" s="1"/>
    </row>
    <row r="150" spans="1:11" x14ac:dyDescent="0.25">
      <c r="A150" s="8" t="s">
        <v>73</v>
      </c>
      <c r="B150" s="45">
        <v>7316</v>
      </c>
      <c r="C150" s="45">
        <v>8860</v>
      </c>
      <c r="D150" s="45">
        <v>1016</v>
      </c>
      <c r="E150" s="45">
        <v>2108</v>
      </c>
      <c r="F150" s="46">
        <v>3344</v>
      </c>
      <c r="G150" s="68">
        <v>22644</v>
      </c>
      <c r="H150" s="358">
        <f t="shared" si="43"/>
        <v>100</v>
      </c>
      <c r="I150" s="69"/>
      <c r="J150" s="1"/>
      <c r="K150" s="1"/>
    </row>
    <row r="151" spans="1:11" x14ac:dyDescent="0.25">
      <c r="A151" s="472" t="s">
        <v>74</v>
      </c>
      <c r="B151" s="46">
        <v>222206</v>
      </c>
      <c r="C151" s="46">
        <v>25100</v>
      </c>
      <c r="D151" s="46">
        <v>22900</v>
      </c>
      <c r="E151" s="46" t="s">
        <v>35</v>
      </c>
      <c r="F151" s="46" t="s">
        <v>35</v>
      </c>
      <c r="G151" s="665">
        <v>252906</v>
      </c>
      <c r="H151" s="358">
        <f t="shared" si="43"/>
        <v>93.597477480144775</v>
      </c>
      <c r="I151" s="63"/>
      <c r="J151" s="1"/>
      <c r="K151" s="1"/>
    </row>
    <row r="152" spans="1:11" ht="16.5" thickBot="1" x14ac:dyDescent="0.3">
      <c r="A152" s="13" t="s">
        <v>75</v>
      </c>
      <c r="B152" s="48">
        <v>12582</v>
      </c>
      <c r="C152" s="48">
        <v>24563</v>
      </c>
      <c r="D152" s="48">
        <v>22767</v>
      </c>
      <c r="E152" s="48">
        <v>1056</v>
      </c>
      <c r="F152" s="49">
        <v>896</v>
      </c>
      <c r="G152" s="50">
        <v>61864</v>
      </c>
      <c r="H152" s="684">
        <f t="shared" si="43"/>
        <v>100</v>
      </c>
      <c r="I152" s="69"/>
      <c r="J152" s="1"/>
      <c r="K152" s="1"/>
    </row>
    <row r="153" spans="1:11" x14ac:dyDescent="0.25">
      <c r="A153" s="1"/>
      <c r="B153" s="1"/>
      <c r="C153" s="1"/>
      <c r="D153" s="1"/>
      <c r="E153" s="1"/>
      <c r="F153" s="70"/>
      <c r="G153" s="71"/>
      <c r="H153" s="27"/>
      <c r="I153" s="27"/>
      <c r="J153" s="1"/>
      <c r="K153" s="1"/>
    </row>
    <row r="154" spans="1:11" x14ac:dyDescent="0.25">
      <c r="A154" s="1"/>
      <c r="B154" s="1"/>
      <c r="C154" s="1"/>
      <c r="D154" s="1"/>
      <c r="E154" s="1"/>
      <c r="F154" s="1"/>
      <c r="G154" s="71"/>
      <c r="H154" s="1"/>
      <c r="I154" s="1"/>
      <c r="J154" s="1"/>
      <c r="K154" s="1"/>
    </row>
    <row r="155" spans="1:11" x14ac:dyDescent="0.25">
      <c r="A155" s="72" t="s">
        <v>90</v>
      </c>
      <c r="B155" s="1"/>
      <c r="C155" s="1"/>
      <c r="D155" s="1"/>
      <c r="E155" s="1"/>
      <c r="F155" s="1"/>
      <c r="G155" s="71"/>
      <c r="H155" s="1"/>
      <c r="I155" s="1"/>
      <c r="J155" s="1"/>
      <c r="K155" s="1"/>
    </row>
  </sheetData>
  <mergeCells count="32">
    <mergeCell ref="B138:H138"/>
    <mergeCell ref="B139:H139"/>
    <mergeCell ref="B141:H141"/>
    <mergeCell ref="B145:H145"/>
    <mergeCell ref="I59:K59"/>
    <mergeCell ref="I74:K74"/>
    <mergeCell ref="B100:H100"/>
    <mergeCell ref="B114:H114"/>
    <mergeCell ref="B116:H116"/>
    <mergeCell ref="B122:H122"/>
    <mergeCell ref="I70:K70"/>
    <mergeCell ref="I72:K72"/>
    <mergeCell ref="D119:H119"/>
    <mergeCell ref="A79:A80"/>
    <mergeCell ref="B79:E79"/>
    <mergeCell ref="F79:F80"/>
    <mergeCell ref="G79:H79"/>
    <mergeCell ref="F4:F5"/>
    <mergeCell ref="J4:J5"/>
    <mergeCell ref="K4:K5"/>
    <mergeCell ref="I26:K26"/>
    <mergeCell ref="I68:K68"/>
    <mergeCell ref="A1:K1"/>
    <mergeCell ref="A3:A5"/>
    <mergeCell ref="B3:F3"/>
    <mergeCell ref="G3:H4"/>
    <mergeCell ref="I3:I5"/>
    <mergeCell ref="J3:K3"/>
    <mergeCell ref="B4:B5"/>
    <mergeCell ref="C4:C5"/>
    <mergeCell ref="D4:D5"/>
    <mergeCell ref="E4:E5"/>
  </mergeCells>
  <dataValidations count="2">
    <dataValidation operator="equal" allowBlank="1" showErrorMessage="1" errorTitle="skaičius didesnis už 1000" error="skaičius turi būti didesnis nei 1000" sqref="I49:J49 F51 E8">
      <formula1>0</formula1>
      <formula2>0</formula2>
    </dataValidation>
    <dataValidation type="whole" allowBlank="1" showErrorMessage="1" errorTitle="Sveiki skaičiai nuo 0 iki 100" error="Skaičiai turi buti nuo 0 iki 100" sqref="D7:F7 H68:H75 H43:H49 B51:E51 H22:H28 H30:H32 H36:H41 G51:H51 H52:H54 H56:H59 H61:H66 B15:H20 H7:H13 B9:G11 B13:G13">
      <formula1>0</formula1>
      <formula2>100</formula2>
    </dataValidation>
  </dataValidations>
  <pageMargins left="0.7" right="0.7" top="0.75" bottom="0.75" header="0.3" footer="0.3"/>
  <pageSetup paperSize="9" orientation="portrait" r:id="rId1"/>
  <ignoredErrors>
    <ignoredError sqref="H6 H29 H35 H50 H55 H60 H67 H14 H42 H76 H15 H12 H21" formula="1"/>
    <ignoredError sqref="C89:G8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opLeftCell="A40" workbookViewId="0">
      <selection activeCell="B61" sqref="B61:E61"/>
    </sheetView>
  </sheetViews>
  <sheetFormatPr defaultRowHeight="15.75" x14ac:dyDescent="0.25"/>
  <cols>
    <col min="1" max="1" width="16.75" customWidth="1"/>
    <col min="2" max="2" width="15.625" customWidth="1"/>
    <col min="3" max="3" width="16" customWidth="1"/>
    <col min="4" max="5" width="15.625" customWidth="1"/>
    <col min="6" max="6" width="15" customWidth="1"/>
  </cols>
  <sheetData>
    <row r="1" spans="1:6" x14ac:dyDescent="0.25">
      <c r="A1" s="740" t="s">
        <v>101</v>
      </c>
      <c r="B1" s="740"/>
      <c r="C1" s="740"/>
      <c r="D1" s="740"/>
      <c r="E1" s="740"/>
      <c r="F1" s="740"/>
    </row>
    <row r="2" spans="1:6" x14ac:dyDescent="0.25">
      <c r="A2" s="740"/>
      <c r="B2" s="740"/>
      <c r="C2" s="740"/>
      <c r="D2" s="740"/>
      <c r="E2" s="740"/>
      <c r="F2" s="740"/>
    </row>
    <row r="3" spans="1:6" ht="16.5" thickBot="1" x14ac:dyDescent="0.3">
      <c r="A3" s="1"/>
      <c r="B3" s="1"/>
      <c r="C3" s="1"/>
      <c r="D3" s="1"/>
      <c r="E3" s="1"/>
      <c r="F3" s="94"/>
    </row>
    <row r="4" spans="1:6" ht="95.25" customHeight="1" thickBot="1" x14ac:dyDescent="0.3">
      <c r="A4" s="95" t="s">
        <v>1</v>
      </c>
      <c r="B4" s="96" t="s">
        <v>102</v>
      </c>
      <c r="C4" s="96" t="s">
        <v>103</v>
      </c>
      <c r="D4" s="96" t="s">
        <v>104</v>
      </c>
      <c r="E4" s="96" t="s">
        <v>105</v>
      </c>
      <c r="F4" s="97" t="s">
        <v>106</v>
      </c>
    </row>
    <row r="5" spans="1:6" ht="27" customHeight="1" x14ac:dyDescent="0.25">
      <c r="A5" s="4" t="s">
        <v>1068</v>
      </c>
      <c r="B5" s="529">
        <f>SUM(B6:B12)</f>
        <v>50706.735000000008</v>
      </c>
      <c r="C5" s="529">
        <f t="shared" ref="C5:F5" si="0">SUM(C6:C12)</f>
        <v>9431.8444999999992</v>
      </c>
      <c r="D5" s="529">
        <f t="shared" si="0"/>
        <v>55.769999999999996</v>
      </c>
      <c r="E5" s="529">
        <f t="shared" si="0"/>
        <v>3180.1220000000008</v>
      </c>
      <c r="F5" s="554">
        <f t="shared" si="0"/>
        <v>63374.471500000007</v>
      </c>
    </row>
    <row r="6" spans="1:6" x14ac:dyDescent="0.25">
      <c r="A6" s="8" t="s">
        <v>15</v>
      </c>
      <c r="B6" s="530">
        <v>18108.153000000006</v>
      </c>
      <c r="C6" s="530">
        <v>1323.6415</v>
      </c>
      <c r="D6" s="530">
        <v>0</v>
      </c>
      <c r="E6" s="530">
        <v>2520.2540000000004</v>
      </c>
      <c r="F6" s="555">
        <f t="shared" ref="F6:F12" si="1">SUM(B6:E6)</f>
        <v>21952.048500000008</v>
      </c>
    </row>
    <row r="7" spans="1:6" x14ac:dyDescent="0.25">
      <c r="A7" s="464" t="s">
        <v>16</v>
      </c>
      <c r="B7" s="531">
        <v>6734.3770000000013</v>
      </c>
      <c r="C7" s="531">
        <v>865.6400000000001</v>
      </c>
      <c r="D7" s="531">
        <v>21.792000000000002</v>
      </c>
      <c r="E7" s="531">
        <v>214.43299999999999</v>
      </c>
      <c r="F7" s="561">
        <f t="shared" si="1"/>
        <v>7836.242000000002</v>
      </c>
    </row>
    <row r="8" spans="1:6" x14ac:dyDescent="0.25">
      <c r="A8" s="676" t="s">
        <v>17</v>
      </c>
      <c r="B8" s="536">
        <v>1812.8790000000001</v>
      </c>
      <c r="C8" s="536">
        <v>145.6583</v>
      </c>
      <c r="D8" s="530">
        <v>0</v>
      </c>
      <c r="E8" s="530">
        <v>0</v>
      </c>
      <c r="F8" s="560">
        <f t="shared" si="1"/>
        <v>1958.5373000000002</v>
      </c>
    </row>
    <row r="9" spans="1:6" x14ac:dyDescent="0.25">
      <c r="A9" s="8" t="s">
        <v>18</v>
      </c>
      <c r="B9" s="556">
        <v>7007.8989999999994</v>
      </c>
      <c r="C9" s="556">
        <v>3952.5376000000001</v>
      </c>
      <c r="D9" s="530">
        <v>0</v>
      </c>
      <c r="E9" s="556">
        <v>229.16299999999998</v>
      </c>
      <c r="F9" s="557">
        <f t="shared" si="1"/>
        <v>11189.5996</v>
      </c>
    </row>
    <row r="10" spans="1:6" x14ac:dyDescent="0.25">
      <c r="A10" s="8" t="s">
        <v>19</v>
      </c>
      <c r="B10" s="556">
        <v>4400.82</v>
      </c>
      <c r="C10" s="556">
        <v>733.7410000000001</v>
      </c>
      <c r="D10" s="556">
        <v>2.34</v>
      </c>
      <c r="E10" s="556">
        <v>20.637</v>
      </c>
      <c r="F10" s="557">
        <f t="shared" si="1"/>
        <v>5157.5379999999996</v>
      </c>
    </row>
    <row r="11" spans="1:6" x14ac:dyDescent="0.25">
      <c r="A11" s="676" t="s">
        <v>20</v>
      </c>
      <c r="B11" s="531">
        <v>6221.7750000000005</v>
      </c>
      <c r="C11" s="531">
        <v>1083.5341000000001</v>
      </c>
      <c r="D11" s="531">
        <v>16.177</v>
      </c>
      <c r="E11" s="531">
        <v>76.78</v>
      </c>
      <c r="F11" s="557">
        <f t="shared" si="1"/>
        <v>7398.2660999999998</v>
      </c>
    </row>
    <row r="12" spans="1:6" ht="16.5" thickBot="1" x14ac:dyDescent="0.3">
      <c r="A12" s="13" t="s">
        <v>21</v>
      </c>
      <c r="B12" s="558">
        <v>6420.8319999999994</v>
      </c>
      <c r="C12" s="558">
        <v>1327.0919999999999</v>
      </c>
      <c r="D12" s="558">
        <v>15.461</v>
      </c>
      <c r="E12" s="531">
        <v>118.85499999999999</v>
      </c>
      <c r="F12" s="559">
        <f t="shared" si="1"/>
        <v>7882.2399999999989</v>
      </c>
    </row>
    <row r="13" spans="1:6" ht="28.5" customHeight="1" x14ac:dyDescent="0.25">
      <c r="A13" s="4" t="s">
        <v>1069</v>
      </c>
      <c r="B13" s="529">
        <f>SUM(B14:B19)</f>
        <v>181979.75899999999</v>
      </c>
      <c r="C13" s="529">
        <f>SUM(C14:C19)</f>
        <v>4406.688000000001</v>
      </c>
      <c r="D13" s="529">
        <f>SUM(D14:D19)</f>
        <v>8733.4500000000007</v>
      </c>
      <c r="E13" s="529">
        <f>SUM(E14:E19)</f>
        <v>6334.286000000001</v>
      </c>
      <c r="F13" s="554">
        <f>SUM(F14:F19)</f>
        <v>201454.18300000002</v>
      </c>
    </row>
    <row r="14" spans="1:6" x14ac:dyDescent="0.25">
      <c r="A14" s="8" t="s">
        <v>22</v>
      </c>
      <c r="B14" s="531">
        <v>11870.759999999998</v>
      </c>
      <c r="C14" s="531">
        <v>507.90799999999996</v>
      </c>
      <c r="D14" s="531">
        <v>1539.5</v>
      </c>
      <c r="E14" s="531">
        <v>39.582000000000001</v>
      </c>
      <c r="F14" s="561">
        <f t="shared" ref="F14:F19" si="2">SUM(B14:E14)</f>
        <v>13957.749999999998</v>
      </c>
    </row>
    <row r="15" spans="1:6" x14ac:dyDescent="0.25">
      <c r="A15" s="8" t="s">
        <v>24</v>
      </c>
      <c r="B15" s="531">
        <v>7418.8629999999985</v>
      </c>
      <c r="C15" s="531">
        <v>312.64200000000011</v>
      </c>
      <c r="D15" s="531">
        <v>309.31</v>
      </c>
      <c r="E15" s="531">
        <v>320.161</v>
      </c>
      <c r="F15" s="561">
        <f t="shared" si="2"/>
        <v>8360.9759999999987</v>
      </c>
    </row>
    <row r="16" spans="1:6" x14ac:dyDescent="0.25">
      <c r="A16" s="8" t="s">
        <v>25</v>
      </c>
      <c r="B16" s="531">
        <v>108848.74</v>
      </c>
      <c r="C16" s="531">
        <v>2898.0950000000012</v>
      </c>
      <c r="D16" s="531">
        <v>6608.58</v>
      </c>
      <c r="E16" s="531">
        <v>4346.82</v>
      </c>
      <c r="F16" s="561">
        <f>SUM(B16:E16)</f>
        <v>122702.23500000002</v>
      </c>
    </row>
    <row r="17" spans="1:8" x14ac:dyDescent="0.25">
      <c r="A17" s="8" t="s">
        <v>26</v>
      </c>
      <c r="B17" s="531">
        <v>28240.44</v>
      </c>
      <c r="C17" s="531">
        <v>0</v>
      </c>
      <c r="D17" s="531">
        <v>50.28</v>
      </c>
      <c r="E17" s="531">
        <v>85.6</v>
      </c>
      <c r="F17" s="561">
        <f t="shared" si="2"/>
        <v>28376.319999999996</v>
      </c>
    </row>
    <row r="18" spans="1:8" x14ac:dyDescent="0.25">
      <c r="A18" s="464" t="s">
        <v>27</v>
      </c>
      <c r="B18" s="531">
        <v>15823.51</v>
      </c>
      <c r="C18" s="531">
        <v>292.07400000000001</v>
      </c>
      <c r="D18" s="531">
        <v>7.68</v>
      </c>
      <c r="E18" s="531">
        <v>1510.2419999999997</v>
      </c>
      <c r="F18" s="561">
        <f t="shared" si="2"/>
        <v>17633.506000000001</v>
      </c>
    </row>
    <row r="19" spans="1:8" ht="16.5" thickBot="1" x14ac:dyDescent="0.3">
      <c r="A19" s="13" t="s">
        <v>28</v>
      </c>
      <c r="B19" s="532">
        <v>9777.4459999999999</v>
      </c>
      <c r="C19" s="532">
        <v>395.96899999999999</v>
      </c>
      <c r="D19" s="532">
        <v>218.1</v>
      </c>
      <c r="E19" s="532">
        <v>31.881</v>
      </c>
      <c r="F19" s="561">
        <f t="shared" si="2"/>
        <v>10423.395999999999</v>
      </c>
    </row>
    <row r="20" spans="1:8" ht="31.5" x14ac:dyDescent="0.25">
      <c r="A20" s="75" t="s">
        <v>1073</v>
      </c>
      <c r="B20" s="529">
        <f>SUM(B21:B27)</f>
        <v>124039.84800000003</v>
      </c>
      <c r="C20" s="529">
        <f>SUM(C21:C27)</f>
        <v>2467.299</v>
      </c>
      <c r="D20" s="529">
        <f>SUM(D21:D27)</f>
        <v>9394.4259999999995</v>
      </c>
      <c r="E20" s="529">
        <f>SUM(E21:E27)</f>
        <v>6865.9449999999979</v>
      </c>
      <c r="F20" s="554">
        <f>SUM(F21:F27)</f>
        <v>142767.51800000001</v>
      </c>
    </row>
    <row r="21" spans="1:8" x14ac:dyDescent="0.25">
      <c r="A21" s="8" t="s">
        <v>29</v>
      </c>
      <c r="B21" s="562">
        <v>58501.49700000001</v>
      </c>
      <c r="C21" s="562">
        <v>1750.7020000000002</v>
      </c>
      <c r="D21" s="562">
        <v>5461.61</v>
      </c>
      <c r="E21" s="562">
        <v>5035.8359999999993</v>
      </c>
      <c r="F21" s="555">
        <f t="shared" ref="F21:F27" si="3">SUM(B21:E21)</f>
        <v>70749.645000000004</v>
      </c>
    </row>
    <row r="22" spans="1:8" x14ac:dyDescent="0.25">
      <c r="A22" s="464" t="s">
        <v>30</v>
      </c>
      <c r="B22" s="531">
        <v>22468.401000000002</v>
      </c>
      <c r="C22" s="531">
        <v>151.39999999999998</v>
      </c>
      <c r="D22" s="531">
        <v>971.7</v>
      </c>
      <c r="E22" s="531">
        <v>71.48</v>
      </c>
      <c r="F22" s="561">
        <f t="shared" si="3"/>
        <v>23662.981000000003</v>
      </c>
    </row>
    <row r="23" spans="1:8" x14ac:dyDescent="0.25">
      <c r="A23" s="464" t="s">
        <v>31</v>
      </c>
      <c r="B23" s="531">
        <v>14042.424000000001</v>
      </c>
      <c r="C23" s="531">
        <v>0</v>
      </c>
      <c r="D23" s="531">
        <v>1004.127</v>
      </c>
      <c r="E23" s="531">
        <v>54.480000000000004</v>
      </c>
      <c r="F23" s="561">
        <f t="shared" si="3"/>
        <v>15101.031000000001</v>
      </c>
    </row>
    <row r="24" spans="1:8" x14ac:dyDescent="0.25">
      <c r="A24" s="464" t="s">
        <v>87</v>
      </c>
      <c r="B24" s="531">
        <v>2108.9100000000003</v>
      </c>
      <c r="C24" s="531">
        <v>174.65099999999998</v>
      </c>
      <c r="D24" s="531">
        <v>615.57299999999998</v>
      </c>
      <c r="E24" s="531">
        <v>305.24900000000008</v>
      </c>
      <c r="F24" s="561">
        <f t="shared" si="3"/>
        <v>3204.3830000000003</v>
      </c>
    </row>
    <row r="25" spans="1:8" x14ac:dyDescent="0.25">
      <c r="A25" s="464" t="s">
        <v>34</v>
      </c>
      <c r="B25" s="531">
        <v>9882.66</v>
      </c>
      <c r="C25" s="531">
        <v>100.765</v>
      </c>
      <c r="D25" s="531">
        <v>1331.99</v>
      </c>
      <c r="E25" s="531">
        <v>1316.0540000000001</v>
      </c>
      <c r="F25" s="561">
        <f t="shared" si="3"/>
        <v>12631.468999999999</v>
      </c>
    </row>
    <row r="26" spans="1:8" x14ac:dyDescent="0.25">
      <c r="A26" s="464" t="s">
        <v>36</v>
      </c>
      <c r="B26" s="531">
        <v>4444.5600000000004</v>
      </c>
      <c r="C26" s="531">
        <v>171.85</v>
      </c>
      <c r="D26" s="531">
        <v>8.42</v>
      </c>
      <c r="E26" s="531">
        <v>65.972999999999999</v>
      </c>
      <c r="F26" s="561">
        <f t="shared" si="3"/>
        <v>4690.8030000000008</v>
      </c>
    </row>
    <row r="27" spans="1:8" ht="16.5" thickBot="1" x14ac:dyDescent="0.3">
      <c r="A27" s="464" t="s">
        <v>38</v>
      </c>
      <c r="B27" s="531">
        <v>12591.396000000006</v>
      </c>
      <c r="C27" s="531">
        <v>117.93100000000001</v>
      </c>
      <c r="D27" s="531">
        <v>1.006</v>
      </c>
      <c r="E27" s="531">
        <v>16.872999999999998</v>
      </c>
      <c r="F27" s="561">
        <f t="shared" si="3"/>
        <v>12727.206000000006</v>
      </c>
    </row>
    <row r="28" spans="1:8" ht="39.75" customHeight="1" x14ac:dyDescent="0.25">
      <c r="A28" s="4" t="s">
        <v>1074</v>
      </c>
      <c r="B28" s="529">
        <f>SUM(B29:B33)</f>
        <v>53232.171999999999</v>
      </c>
      <c r="C28" s="529">
        <f>SUM(C29:C33)</f>
        <v>1034.7486999999999</v>
      </c>
      <c r="D28" s="529">
        <f>SUM(D29:D33)</f>
        <v>721.01800000000003</v>
      </c>
      <c r="E28" s="529">
        <f>SUM(E29:E33)</f>
        <v>18807.108899999999</v>
      </c>
      <c r="F28" s="554">
        <f>SUM(F29:F33)</f>
        <v>73795.047599999991</v>
      </c>
    </row>
    <row r="29" spans="1:8" x14ac:dyDescent="0.25">
      <c r="A29" s="19" t="s">
        <v>41</v>
      </c>
      <c r="B29" s="536">
        <v>3706.9489999999996</v>
      </c>
      <c r="C29" s="536">
        <v>103.18499999999999</v>
      </c>
      <c r="D29" s="536">
        <v>12.54</v>
      </c>
      <c r="E29" s="536">
        <v>495.08659999999998</v>
      </c>
      <c r="F29" s="560">
        <f>SUM(B29:E29)</f>
        <v>4317.7605999999996</v>
      </c>
    </row>
    <row r="30" spans="1:8" x14ac:dyDescent="0.25">
      <c r="A30" s="595" t="s">
        <v>42</v>
      </c>
      <c r="B30" s="531">
        <v>4335.8049999999994</v>
      </c>
      <c r="C30" s="531">
        <v>26.934000000000001</v>
      </c>
      <c r="D30" s="531">
        <v>34.737000000000002</v>
      </c>
      <c r="E30" s="531">
        <v>4502.3566000000001</v>
      </c>
      <c r="F30" s="557">
        <f>SUM(B30:E30)</f>
        <v>8899.8325999999997</v>
      </c>
    </row>
    <row r="31" spans="1:8" x14ac:dyDescent="0.25">
      <c r="A31" s="597" t="s">
        <v>40</v>
      </c>
      <c r="B31" s="531">
        <v>23025.530999999999</v>
      </c>
      <c r="C31" s="531">
        <v>406.19424999999995</v>
      </c>
      <c r="D31" s="531">
        <v>213.48</v>
      </c>
      <c r="E31" s="531">
        <v>7120.8723999999984</v>
      </c>
      <c r="F31" s="557">
        <f>SUM(B31:E31)</f>
        <v>30766.077649999999</v>
      </c>
    </row>
    <row r="32" spans="1:8" x14ac:dyDescent="0.25">
      <c r="A32" s="595" t="s">
        <v>43</v>
      </c>
      <c r="B32" s="531">
        <v>8409.4660000000003</v>
      </c>
      <c r="C32" s="531">
        <v>294.51044999999993</v>
      </c>
      <c r="D32" s="531">
        <v>380.77199999999999</v>
      </c>
      <c r="E32" s="531">
        <v>4272.0952000000007</v>
      </c>
      <c r="F32" s="557">
        <f>SUM(B32:E32)</f>
        <v>13356.843650000003</v>
      </c>
      <c r="G32" s="468"/>
      <c r="H32" s="468"/>
    </row>
    <row r="33" spans="1:6" s="468" customFormat="1" ht="16.5" thickBot="1" x14ac:dyDescent="0.3">
      <c r="A33" s="619" t="s">
        <v>44</v>
      </c>
      <c r="B33" s="532">
        <v>13754.421000000004</v>
      </c>
      <c r="C33" s="532">
        <v>203.92499999999998</v>
      </c>
      <c r="D33" s="532">
        <v>79.489000000000004</v>
      </c>
      <c r="E33" s="532">
        <v>2416.6980999999996</v>
      </c>
      <c r="F33" s="620">
        <f>SUM(B33:E33)</f>
        <v>16454.533100000001</v>
      </c>
    </row>
    <row r="34" spans="1:6" ht="31.5" x14ac:dyDescent="0.25">
      <c r="A34" s="64" t="s">
        <v>1075</v>
      </c>
      <c r="B34" s="542">
        <f>SUM(B35:B40)</f>
        <v>61700.972999999998</v>
      </c>
      <c r="C34" s="542">
        <f>SUM(C35:C40)</f>
        <v>5983.78</v>
      </c>
      <c r="D34" s="542">
        <f>SUM(D35:D40)</f>
        <v>4224.496000000001</v>
      </c>
      <c r="E34" s="542">
        <f>SUM(E35:E40)</f>
        <v>24216.494698000006</v>
      </c>
      <c r="F34" s="554">
        <f>SUM(F35:F40)</f>
        <v>96125.743698000006</v>
      </c>
    </row>
    <row r="35" spans="1:6" x14ac:dyDescent="0.25">
      <c r="A35" s="8" t="s">
        <v>45</v>
      </c>
      <c r="B35" s="562">
        <v>5238.68</v>
      </c>
      <c r="C35" s="562">
        <v>1195.58</v>
      </c>
      <c r="D35" s="562">
        <v>327.7</v>
      </c>
      <c r="E35" s="562">
        <v>1523.51</v>
      </c>
      <c r="F35" s="555">
        <f t="shared" ref="F35:F40" si="4">SUM(B35:E35)</f>
        <v>8285.4699999999993</v>
      </c>
    </row>
    <row r="36" spans="1:6" x14ac:dyDescent="0.25">
      <c r="A36" s="8" t="s">
        <v>46</v>
      </c>
      <c r="B36" s="562">
        <v>4884.38</v>
      </c>
      <c r="C36" s="562">
        <v>203.899</v>
      </c>
      <c r="D36" s="562">
        <v>0</v>
      </c>
      <c r="E36" s="562">
        <v>130.97130000000001</v>
      </c>
      <c r="F36" s="555">
        <f t="shared" si="4"/>
        <v>5219.2503000000006</v>
      </c>
    </row>
    <row r="37" spans="1:6" x14ac:dyDescent="0.25">
      <c r="A37" s="8" t="s">
        <v>47</v>
      </c>
      <c r="B37" s="562">
        <v>33040.32</v>
      </c>
      <c r="C37" s="562">
        <v>2756.61</v>
      </c>
      <c r="D37" s="562">
        <v>3718.6050000000005</v>
      </c>
      <c r="E37" s="562">
        <v>20436.844000000005</v>
      </c>
      <c r="F37" s="555">
        <f t="shared" si="4"/>
        <v>59952.379000000008</v>
      </c>
    </row>
    <row r="38" spans="1:6" x14ac:dyDescent="0.25">
      <c r="A38" s="8" t="s">
        <v>48</v>
      </c>
      <c r="B38" s="531">
        <v>5330.6579999999985</v>
      </c>
      <c r="C38" s="531">
        <v>840.79899999999998</v>
      </c>
      <c r="D38" s="531">
        <v>28.9</v>
      </c>
      <c r="E38" s="531">
        <v>1311.54</v>
      </c>
      <c r="F38" s="561">
        <f t="shared" si="4"/>
        <v>7511.8969999999981</v>
      </c>
    </row>
    <row r="39" spans="1:6" x14ac:dyDescent="0.25">
      <c r="A39" s="8" t="s">
        <v>49</v>
      </c>
      <c r="B39" s="562">
        <v>5890.24</v>
      </c>
      <c r="C39" s="562">
        <v>249.86</v>
      </c>
      <c r="D39" s="562">
        <v>22.07</v>
      </c>
      <c r="E39" s="562">
        <v>394.18</v>
      </c>
      <c r="F39" s="555">
        <f t="shared" si="4"/>
        <v>6556.3499999999995</v>
      </c>
    </row>
    <row r="40" spans="1:6" ht="16.5" thickBot="1" x14ac:dyDescent="0.3">
      <c r="A40" s="13" t="s">
        <v>50</v>
      </c>
      <c r="B40" s="563">
        <v>7316.6949999999997</v>
      </c>
      <c r="C40" s="563">
        <v>737.03199999999981</v>
      </c>
      <c r="D40" s="563">
        <v>127.221</v>
      </c>
      <c r="E40" s="563">
        <v>419.44939799999997</v>
      </c>
      <c r="F40" s="555">
        <f t="shared" si="4"/>
        <v>8600.397398000001</v>
      </c>
    </row>
    <row r="41" spans="1:6" ht="25.5" customHeight="1" x14ac:dyDescent="0.25">
      <c r="A41" s="4" t="s">
        <v>1076</v>
      </c>
      <c r="B41" s="529">
        <f>SUM(B42:B48)</f>
        <v>100168.03400000001</v>
      </c>
      <c r="C41" s="529">
        <f>SUM(C42:C48)</f>
        <v>5809.1030000000001</v>
      </c>
      <c r="D41" s="529">
        <f>SUM(D42:D48)</f>
        <v>329.95</v>
      </c>
      <c r="E41" s="529">
        <f>SUM(E42:E48)</f>
        <v>29270.194199999998</v>
      </c>
      <c r="F41" s="554">
        <f>SUM(F42:F48)</f>
        <v>135577.2812</v>
      </c>
    </row>
    <row r="42" spans="1:6" x14ac:dyDescent="0.25">
      <c r="A42" s="8" t="s">
        <v>51</v>
      </c>
      <c r="B42" s="562">
        <v>6001.8560000000007</v>
      </c>
      <c r="C42" s="562">
        <v>765.80700000000002</v>
      </c>
      <c r="D42" s="562">
        <v>56.47</v>
      </c>
      <c r="E42" s="562">
        <v>1099.934</v>
      </c>
      <c r="F42" s="555">
        <f t="shared" ref="F42:F48" si="5">SUM(B42:E42)</f>
        <v>7924.0670000000009</v>
      </c>
    </row>
    <row r="43" spans="1:6" x14ac:dyDescent="0.25">
      <c r="A43" s="8" t="s">
        <v>52</v>
      </c>
      <c r="B43" s="562">
        <v>7135.2699999999995</v>
      </c>
      <c r="C43" s="562">
        <v>686.9559999999999</v>
      </c>
      <c r="D43" s="562">
        <v>44.589999999999996</v>
      </c>
      <c r="E43" s="562">
        <v>1423.6220000000001</v>
      </c>
      <c r="F43" s="555">
        <f t="shared" si="5"/>
        <v>9290.4380000000001</v>
      </c>
    </row>
    <row r="44" spans="1:6" x14ac:dyDescent="0.25">
      <c r="A44" s="8" t="s">
        <v>53</v>
      </c>
      <c r="B44" s="564">
        <v>9610.61</v>
      </c>
      <c r="C44" s="564">
        <v>632.63599999999997</v>
      </c>
      <c r="D44" s="564">
        <v>18.919999999999998</v>
      </c>
      <c r="E44" s="564">
        <v>979.85419999999999</v>
      </c>
      <c r="F44" s="555">
        <f>SUM(B44:E44)</f>
        <v>11242.020200000001</v>
      </c>
    </row>
    <row r="45" spans="1:6" x14ac:dyDescent="0.25">
      <c r="A45" s="8" t="s">
        <v>55</v>
      </c>
      <c r="B45" s="562">
        <v>6996.9599999999991</v>
      </c>
      <c r="C45" s="562">
        <v>607.5</v>
      </c>
      <c r="D45" s="562">
        <v>24.02</v>
      </c>
      <c r="E45" s="562">
        <v>1735.413</v>
      </c>
      <c r="F45" s="555">
        <f t="shared" si="5"/>
        <v>9363.893</v>
      </c>
    </row>
    <row r="46" spans="1:6" x14ac:dyDescent="0.25">
      <c r="A46" s="8" t="s">
        <v>57</v>
      </c>
      <c r="B46" s="562">
        <v>13242.018999999998</v>
      </c>
      <c r="C46" s="562">
        <v>580.18500000000006</v>
      </c>
      <c r="D46" s="562">
        <v>22.26</v>
      </c>
      <c r="E46" s="562">
        <v>2940.931</v>
      </c>
      <c r="F46" s="555">
        <f t="shared" si="5"/>
        <v>16785.394999999997</v>
      </c>
    </row>
    <row r="47" spans="1:6" x14ac:dyDescent="0.25">
      <c r="A47" s="8" t="s">
        <v>59</v>
      </c>
      <c r="B47" s="562">
        <v>40892.590000000011</v>
      </c>
      <c r="C47" s="562">
        <v>1159.2149999999999</v>
      </c>
      <c r="D47" s="562">
        <v>135.06</v>
      </c>
      <c r="E47" s="562">
        <v>16061.84</v>
      </c>
      <c r="F47" s="555">
        <f t="shared" si="5"/>
        <v>58248.705000000002</v>
      </c>
    </row>
    <row r="48" spans="1:6" ht="16.5" thickBot="1" x14ac:dyDescent="0.3">
      <c r="A48" s="8" t="s">
        <v>60</v>
      </c>
      <c r="B48" s="562">
        <v>16288.728999999999</v>
      </c>
      <c r="C48" s="562">
        <v>1376.8040000000001</v>
      </c>
      <c r="D48" s="562">
        <v>28.63</v>
      </c>
      <c r="E48" s="562">
        <v>5028.5999999999995</v>
      </c>
      <c r="F48" s="555">
        <f t="shared" si="5"/>
        <v>22722.762999999999</v>
      </c>
    </row>
    <row r="49" spans="1:6" ht="23.25" customHeight="1" x14ac:dyDescent="0.25">
      <c r="A49" s="4" t="s">
        <v>1077</v>
      </c>
      <c r="B49" s="529">
        <f>SUM(B50:B53)</f>
        <v>40614.839169667845</v>
      </c>
      <c r="C49" s="529">
        <f t="shared" ref="C49:F49" si="6">SUM(C50:C53)</f>
        <v>3605.8710000000005</v>
      </c>
      <c r="D49" s="529">
        <f t="shared" si="6"/>
        <v>1123.45</v>
      </c>
      <c r="E49" s="529">
        <f t="shared" si="6"/>
        <v>32.947000000000003</v>
      </c>
      <c r="F49" s="554">
        <f t="shared" si="6"/>
        <v>45377.107169667841</v>
      </c>
    </row>
    <row r="50" spans="1:6" x14ac:dyDescent="0.25">
      <c r="A50" s="9" t="s">
        <v>23</v>
      </c>
      <c r="B50" s="562">
        <v>7632.5021696678423</v>
      </c>
      <c r="C50" s="562">
        <v>135.541</v>
      </c>
      <c r="D50" s="562">
        <v>566.74</v>
      </c>
      <c r="E50" s="562">
        <v>8.2660000000000018</v>
      </c>
      <c r="F50" s="555">
        <f t="shared" ref="F50" si="7">SUM(B50:E50)</f>
        <v>8343.0491696678419</v>
      </c>
    </row>
    <row r="51" spans="1:6" x14ac:dyDescent="0.25">
      <c r="A51" s="9" t="s">
        <v>33</v>
      </c>
      <c r="B51" s="562">
        <v>3315.9790000000007</v>
      </c>
      <c r="C51" s="562">
        <v>149.09</v>
      </c>
      <c r="D51" s="562">
        <v>79.210000000000008</v>
      </c>
      <c r="E51" s="565">
        <v>2.9270000000000005</v>
      </c>
      <c r="F51" s="555">
        <f t="shared" ref="F51:F53" si="8">SUM(B51:E51)</f>
        <v>3547.206000000001</v>
      </c>
    </row>
    <row r="52" spans="1:6" ht="15.75" customHeight="1" x14ac:dyDescent="0.25">
      <c r="A52" s="9" t="s">
        <v>37</v>
      </c>
      <c r="B52" s="562">
        <v>8463.0119999999988</v>
      </c>
      <c r="C52" s="562">
        <v>1072.8999999999999</v>
      </c>
      <c r="D52" s="562">
        <v>477.5</v>
      </c>
      <c r="E52" s="562">
        <v>7.9690000000000003</v>
      </c>
      <c r="F52" s="555">
        <f t="shared" si="8"/>
        <v>10021.380999999998</v>
      </c>
    </row>
    <row r="53" spans="1:6" ht="16.5" thickBot="1" x14ac:dyDescent="0.3">
      <c r="A53" s="18" t="s">
        <v>39</v>
      </c>
      <c r="B53" s="566">
        <v>21203.346000000001</v>
      </c>
      <c r="C53" s="566">
        <v>2248.3400000000006</v>
      </c>
      <c r="D53" s="566">
        <v>0</v>
      </c>
      <c r="E53" s="566">
        <v>13.785</v>
      </c>
      <c r="F53" s="555">
        <f t="shared" si="8"/>
        <v>23465.471000000001</v>
      </c>
    </row>
    <row r="54" spans="1:6" ht="21.75" customHeight="1" x14ac:dyDescent="0.25">
      <c r="A54" s="5" t="s">
        <v>1070</v>
      </c>
      <c r="B54" s="529">
        <f>SUM(B55:B58)</f>
        <v>40947.482000000004</v>
      </c>
      <c r="C54" s="529">
        <f t="shared" ref="C54:E54" si="9">SUM(C55:C58)</f>
        <v>3313.3289999999997</v>
      </c>
      <c r="D54" s="529">
        <f t="shared" si="9"/>
        <v>500.48699999999997</v>
      </c>
      <c r="E54" s="529">
        <f t="shared" si="9"/>
        <v>4001.2640000000006</v>
      </c>
      <c r="F54" s="554">
        <f>SUM(F55:F58)</f>
        <v>48762.561999999998</v>
      </c>
    </row>
    <row r="55" spans="1:6" x14ac:dyDescent="0.25">
      <c r="A55" s="73" t="s">
        <v>54</v>
      </c>
      <c r="B55" s="562">
        <v>15362.058999999999</v>
      </c>
      <c r="C55" s="562">
        <v>1298.6709999999998</v>
      </c>
      <c r="D55" s="562">
        <v>328.49199999999996</v>
      </c>
      <c r="E55" s="562">
        <v>1440.6980000000003</v>
      </c>
      <c r="F55" s="555">
        <f t="shared" ref="F55" si="10">SUM(B55:E55)</f>
        <v>18429.919999999998</v>
      </c>
    </row>
    <row r="56" spans="1:6" x14ac:dyDescent="0.25">
      <c r="A56" s="73" t="s">
        <v>56</v>
      </c>
      <c r="B56" s="562">
        <v>10700.283000000001</v>
      </c>
      <c r="C56" s="562">
        <v>842.35299999999995</v>
      </c>
      <c r="D56" s="562">
        <v>86.525000000000006</v>
      </c>
      <c r="E56" s="562">
        <v>1698.1079999999999</v>
      </c>
      <c r="F56" s="555">
        <f t="shared" ref="F56" si="11">SUM(B56:E56)</f>
        <v>13327.269</v>
      </c>
    </row>
    <row r="57" spans="1:6" x14ac:dyDescent="0.25">
      <c r="A57" s="73" t="s">
        <v>58</v>
      </c>
      <c r="B57" s="562">
        <v>2133.6299999999997</v>
      </c>
      <c r="C57" s="562">
        <v>206.69099999999997</v>
      </c>
      <c r="D57" s="562">
        <v>61.179999999999993</v>
      </c>
      <c r="E57" s="562">
        <v>195.39299999999997</v>
      </c>
      <c r="F57" s="555">
        <f t="shared" ref="F57" si="12">SUM(B57:E57)</f>
        <v>2596.8939999999993</v>
      </c>
    </row>
    <row r="58" spans="1:6" ht="16.5" thickBot="1" x14ac:dyDescent="0.3">
      <c r="A58" s="74" t="s">
        <v>61</v>
      </c>
      <c r="B58" s="563">
        <v>12751.51</v>
      </c>
      <c r="C58" s="563">
        <v>965.61400000000003</v>
      </c>
      <c r="D58" s="563">
        <v>24.29</v>
      </c>
      <c r="E58" s="563">
        <v>667.06500000000005</v>
      </c>
      <c r="F58" s="567">
        <f>SUM(B58:E58)</f>
        <v>14408.479000000001</v>
      </c>
    </row>
    <row r="59" spans="1:6" ht="27" customHeight="1" x14ac:dyDescent="0.25">
      <c r="A59" s="20" t="s">
        <v>1071</v>
      </c>
      <c r="B59" s="529">
        <f>SUM(B60:B65)</f>
        <v>31949.808000000005</v>
      </c>
      <c r="C59" s="529">
        <f>SUM(C60:C65)</f>
        <v>4083.6189999999997</v>
      </c>
      <c r="D59" s="529">
        <f>SUM(D60:D65)</f>
        <v>2348.0739999999996</v>
      </c>
      <c r="E59" s="529">
        <f>SUM(E60:E65)</f>
        <v>11307.111999999997</v>
      </c>
      <c r="F59" s="554">
        <f>SUM(F60:F65)</f>
        <v>49688.612999999998</v>
      </c>
    </row>
    <row r="60" spans="1:6" x14ac:dyDescent="0.25">
      <c r="A60" s="8" t="s">
        <v>62</v>
      </c>
      <c r="B60" s="530">
        <v>4530.05</v>
      </c>
      <c r="C60" s="530">
        <v>1220.1019999999999</v>
      </c>
      <c r="D60" s="530">
        <v>755.37</v>
      </c>
      <c r="E60" s="530">
        <v>1546.6659999999995</v>
      </c>
      <c r="F60" s="555">
        <f t="shared" ref="F60:F65" si="13">SUM(B60:E60)</f>
        <v>8052.1879999999992</v>
      </c>
    </row>
    <row r="61" spans="1:6" x14ac:dyDescent="0.25">
      <c r="A61" s="8" t="s">
        <v>63</v>
      </c>
      <c r="B61" s="562">
        <v>3105.6</v>
      </c>
      <c r="C61" s="562">
        <v>730.2</v>
      </c>
      <c r="D61" s="562">
        <v>0</v>
      </c>
      <c r="E61" s="562">
        <v>504.9</v>
      </c>
      <c r="F61" s="555">
        <f t="shared" si="13"/>
        <v>4340.7</v>
      </c>
    </row>
    <row r="62" spans="1:6" x14ac:dyDescent="0.25">
      <c r="A62" s="8" t="s">
        <v>64</v>
      </c>
      <c r="B62" s="562">
        <v>5152.5800000000008</v>
      </c>
      <c r="C62" s="562">
        <v>842.23800000000017</v>
      </c>
      <c r="D62" s="562">
        <v>0</v>
      </c>
      <c r="E62" s="562">
        <v>0</v>
      </c>
      <c r="F62" s="555">
        <f t="shared" si="13"/>
        <v>5994.8180000000011</v>
      </c>
    </row>
    <row r="63" spans="1:6" x14ac:dyDescent="0.25">
      <c r="A63" s="8" t="s">
        <v>65</v>
      </c>
      <c r="B63" s="562">
        <v>11168.408000000003</v>
      </c>
      <c r="C63" s="562">
        <v>474.80199999999991</v>
      </c>
      <c r="D63" s="562">
        <v>1184.674</v>
      </c>
      <c r="E63" s="562">
        <v>8990.137999999999</v>
      </c>
      <c r="F63" s="555">
        <f t="shared" si="13"/>
        <v>21818.022000000001</v>
      </c>
    </row>
    <row r="64" spans="1:6" x14ac:dyDescent="0.25">
      <c r="A64" s="8" t="s">
        <v>66</v>
      </c>
      <c r="B64" s="562">
        <v>5167.4999999999991</v>
      </c>
      <c r="C64" s="562">
        <v>184.72</v>
      </c>
      <c r="D64" s="562">
        <v>90.35</v>
      </c>
      <c r="E64" s="562">
        <v>206.68700000000001</v>
      </c>
      <c r="F64" s="555">
        <f t="shared" si="13"/>
        <v>5649.2569999999996</v>
      </c>
    </row>
    <row r="65" spans="1:6" ht="16.5" thickBot="1" x14ac:dyDescent="0.3">
      <c r="A65" s="13" t="s">
        <v>67</v>
      </c>
      <c r="B65" s="563">
        <v>2825.67</v>
      </c>
      <c r="C65" s="563">
        <v>631.55700000000002</v>
      </c>
      <c r="D65" s="563">
        <v>317.67999999999995</v>
      </c>
      <c r="E65" s="563">
        <v>58.721000000000004</v>
      </c>
      <c r="F65" s="555">
        <f t="shared" si="13"/>
        <v>3833.6279999999997</v>
      </c>
    </row>
    <row r="66" spans="1:6" ht="36" customHeight="1" x14ac:dyDescent="0.25">
      <c r="A66" s="4" t="s">
        <v>1072</v>
      </c>
      <c r="B66" s="529">
        <f>SUM(B67:B74)</f>
        <v>220247.08199999999</v>
      </c>
      <c r="C66" s="529">
        <f>SUM(C67:C74)</f>
        <v>1922.6949999999999</v>
      </c>
      <c r="D66" s="529">
        <f>SUM(D67:D74)</f>
        <v>12171.193000000001</v>
      </c>
      <c r="E66" s="529">
        <f>SUM(E67:E74)</f>
        <v>32861.324999999997</v>
      </c>
      <c r="F66" s="554">
        <f>SUM(F67:F74)</f>
        <v>267202.29499999993</v>
      </c>
    </row>
    <row r="67" spans="1:6" x14ac:dyDescent="0.25">
      <c r="A67" s="8" t="s">
        <v>68</v>
      </c>
      <c r="B67" s="562">
        <v>5616.57</v>
      </c>
      <c r="C67" s="562">
        <v>207.14500000000001</v>
      </c>
      <c r="D67" s="562">
        <v>48.728999999999999</v>
      </c>
      <c r="E67" s="562">
        <v>413.82800000000003</v>
      </c>
      <c r="F67" s="555">
        <f>SUM(B67:E67)</f>
        <v>6286.2720000000008</v>
      </c>
    </row>
    <row r="68" spans="1:6" x14ac:dyDescent="0.25">
      <c r="A68" s="464" t="s">
        <v>69</v>
      </c>
      <c r="B68" s="562">
        <v>5905.26</v>
      </c>
      <c r="C68" s="562">
        <v>225.16799999999998</v>
      </c>
      <c r="D68" s="562">
        <v>0</v>
      </c>
      <c r="E68" s="562">
        <v>123.39099999999999</v>
      </c>
      <c r="F68" s="555">
        <f t="shared" ref="F68:F74" si="14">SUM(B68:E68)</f>
        <v>6253.8189999999995</v>
      </c>
    </row>
    <row r="69" spans="1:6" x14ac:dyDescent="0.25">
      <c r="A69" s="464" t="s">
        <v>70</v>
      </c>
      <c r="B69" s="530">
        <v>3320.39</v>
      </c>
      <c r="C69" s="530">
        <v>43.88</v>
      </c>
      <c r="D69" s="530">
        <v>8.9600000000000009</v>
      </c>
      <c r="E69" s="530">
        <v>0</v>
      </c>
      <c r="F69" s="555">
        <f t="shared" si="14"/>
        <v>3373.23</v>
      </c>
    </row>
    <row r="70" spans="1:6" x14ac:dyDescent="0.25">
      <c r="A70" s="8" t="s">
        <v>71</v>
      </c>
      <c r="B70" s="530">
        <v>6425.5740000000005</v>
      </c>
      <c r="C70" s="530">
        <v>0</v>
      </c>
      <c r="D70" s="530">
        <v>1082.74</v>
      </c>
      <c r="E70" s="530">
        <v>111.15299999999999</v>
      </c>
      <c r="F70" s="555">
        <f t="shared" si="14"/>
        <v>7619.4670000000006</v>
      </c>
    </row>
    <row r="71" spans="1:6" x14ac:dyDescent="0.25">
      <c r="A71" s="8" t="s">
        <v>72</v>
      </c>
      <c r="B71" s="530">
        <v>8609.5199999999986</v>
      </c>
      <c r="C71" s="530">
        <v>121.78200000000002</v>
      </c>
      <c r="D71" s="530">
        <v>191.72300000000001</v>
      </c>
      <c r="E71" s="530">
        <v>89.539000000000001</v>
      </c>
      <c r="F71" s="555">
        <f t="shared" si="14"/>
        <v>9012.5639999999985</v>
      </c>
    </row>
    <row r="72" spans="1:6" x14ac:dyDescent="0.25">
      <c r="A72" s="8" t="s">
        <v>73</v>
      </c>
      <c r="B72" s="530">
        <v>14967.915999999999</v>
      </c>
      <c r="C72" s="530">
        <v>128.82500000000002</v>
      </c>
      <c r="D72" s="530">
        <v>2139.049</v>
      </c>
      <c r="E72" s="530">
        <v>1241.74</v>
      </c>
      <c r="F72" s="555">
        <f t="shared" si="14"/>
        <v>18477.530000000002</v>
      </c>
    </row>
    <row r="73" spans="1:6" x14ac:dyDescent="0.25">
      <c r="A73" s="8" t="s">
        <v>74</v>
      </c>
      <c r="B73" s="530">
        <v>142663.07999999999</v>
      </c>
      <c r="C73" s="530">
        <v>1032.3599999999999</v>
      </c>
      <c r="D73" s="530">
        <v>7556.09</v>
      </c>
      <c r="E73" s="530">
        <v>30554.62</v>
      </c>
      <c r="F73" s="555">
        <f t="shared" si="14"/>
        <v>181806.14999999997</v>
      </c>
    </row>
    <row r="74" spans="1:6" ht="16.5" thickBot="1" x14ac:dyDescent="0.3">
      <c r="A74" s="17" t="s">
        <v>75</v>
      </c>
      <c r="B74" s="543">
        <v>32738.771999999997</v>
      </c>
      <c r="C74" s="543">
        <v>163.53500000000003</v>
      </c>
      <c r="D74" s="543">
        <v>1143.902</v>
      </c>
      <c r="E74" s="543">
        <v>327.05399999999997</v>
      </c>
      <c r="F74" s="555">
        <f t="shared" si="14"/>
        <v>34373.262999999999</v>
      </c>
    </row>
    <row r="75" spans="1:6" ht="22.5" customHeight="1" thickBot="1" x14ac:dyDescent="0.3">
      <c r="A75" s="102" t="s">
        <v>76</v>
      </c>
      <c r="B75" s="568">
        <f>SUM(B5,B13,B20,B28,B34,B41,B49,B54,B59,B66)</f>
        <v>905586.73216966772</v>
      </c>
      <c r="C75" s="568">
        <f>SUM(C5,C13,C20,C28,C34,C41,C49,C54,C59,C66)</f>
        <v>42058.977199999994</v>
      </c>
      <c r="D75" s="568">
        <f>SUM(D5,D13,D20,D28,D34,D41,D49,D54,D59,D66)</f>
        <v>39602.314000000006</v>
      </c>
      <c r="E75" s="568">
        <f>SUM(E5,E13,E20,E28,E34,E41,E49,E54,E59,E66)</f>
        <v>136876.79879799997</v>
      </c>
      <c r="F75" s="569">
        <f>SUM(F5,F13,F20,F28,F34,F41,F49,F54,F59,F66)</f>
        <v>1124124.8221676678</v>
      </c>
    </row>
  </sheetData>
  <mergeCells count="1">
    <mergeCell ref="A1:F2"/>
  </mergeCells>
  <pageMargins left="0.7" right="0.7" top="0.75" bottom="0.75" header="0.3" footer="0.3"/>
  <pageSetup paperSize="9" orientation="portrait" r:id="rId1"/>
  <ignoredErrors>
    <ignoredError sqref="F28 F34:F42 F59:F67 F13 F54 F20 F4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pane xSplit="1" ySplit="3" topLeftCell="B4" activePane="bottomRight" state="frozen"/>
      <selection pane="topRight" activeCell="B1" sqref="B1"/>
      <selection pane="bottomLeft" activeCell="A4" sqref="A4"/>
      <selection pane="bottomRight" sqref="A1:J1"/>
    </sheetView>
  </sheetViews>
  <sheetFormatPr defaultRowHeight="15.75" x14ac:dyDescent="0.25"/>
  <cols>
    <col min="1" max="1" width="18" style="122" customWidth="1"/>
    <col min="2" max="10" width="17.75" style="122" customWidth="1"/>
    <col min="11" max="14" width="9" style="122"/>
    <col min="15" max="15" width="16.25" style="122" customWidth="1"/>
    <col min="16" max="17" width="13.125" style="122" customWidth="1"/>
    <col min="18" max="18" width="22.25" style="122" customWidth="1"/>
    <col min="19" max="19" width="13.125" style="122" customWidth="1"/>
    <col min="20" max="20" width="29.875" style="122" customWidth="1"/>
    <col min="21" max="21" width="13.125" style="122" customWidth="1"/>
    <col min="22" max="16384" width="9" style="122"/>
  </cols>
  <sheetData>
    <row r="1" spans="1:10" ht="27" customHeight="1" x14ac:dyDescent="0.25">
      <c r="A1" s="740" t="s">
        <v>107</v>
      </c>
      <c r="B1" s="740"/>
      <c r="C1" s="740"/>
      <c r="D1" s="740"/>
      <c r="E1" s="740"/>
      <c r="F1" s="740"/>
      <c r="G1" s="740"/>
      <c r="H1" s="740"/>
      <c r="I1" s="740"/>
      <c r="J1" s="740"/>
    </row>
    <row r="2" spans="1:10" ht="16.5" thickBot="1" x14ac:dyDescent="0.3">
      <c r="A2" s="70"/>
      <c r="B2" s="103"/>
      <c r="C2" s="103"/>
      <c r="D2" s="103"/>
      <c r="E2" s="103"/>
      <c r="F2" s="103"/>
      <c r="G2" s="103"/>
      <c r="H2" s="104"/>
      <c r="I2" s="103"/>
      <c r="J2" s="104"/>
    </row>
    <row r="3" spans="1:10" ht="84" customHeight="1" thickBot="1" x14ac:dyDescent="0.3">
      <c r="A3" s="105" t="s">
        <v>1</v>
      </c>
      <c r="B3" s="106" t="s">
        <v>805</v>
      </c>
      <c r="C3" s="106" t="s">
        <v>1061</v>
      </c>
      <c r="D3" s="106" t="s">
        <v>802</v>
      </c>
      <c r="E3" s="106" t="s">
        <v>803</v>
      </c>
      <c r="F3" s="106" t="s">
        <v>804</v>
      </c>
      <c r="G3" s="106" t="s">
        <v>806</v>
      </c>
      <c r="H3" s="107" t="s">
        <v>807</v>
      </c>
      <c r="I3" s="106" t="s">
        <v>808</v>
      </c>
      <c r="J3" s="108" t="s">
        <v>809</v>
      </c>
    </row>
    <row r="4" spans="1:10" ht="24.75" customHeight="1" x14ac:dyDescent="0.25">
      <c r="A4" s="4" t="s">
        <v>1068</v>
      </c>
      <c r="B4" s="529">
        <f>SUM(B5:B11)</f>
        <v>63374.471500000014</v>
      </c>
      <c r="C4" s="529">
        <f>SUM(C5:C11)</f>
        <v>13092.089</v>
      </c>
      <c r="D4" s="6"/>
      <c r="E4" s="529">
        <f>SUM(E5:E11)</f>
        <v>31303.072000000004</v>
      </c>
      <c r="F4" s="6"/>
      <c r="G4" s="529">
        <f>SUM(G5:G11)</f>
        <v>44395.160999999993</v>
      </c>
      <c r="H4" s="6">
        <f>G4*100/B4</f>
        <v>70.052120276853103</v>
      </c>
      <c r="I4" s="529">
        <f>SUM(I5:I11)</f>
        <v>18979.310500000011</v>
      </c>
      <c r="J4" s="16">
        <f>I4*100/B4</f>
        <v>29.94787972314689</v>
      </c>
    </row>
    <row r="5" spans="1:10" ht="19.5" customHeight="1" x14ac:dyDescent="0.25">
      <c r="A5" s="109" t="s">
        <v>15</v>
      </c>
      <c r="B5" s="530">
        <v>21952.048500000008</v>
      </c>
      <c r="C5" s="530">
        <f>G5-E5</f>
        <v>3417.1859999999997</v>
      </c>
      <c r="D5" s="477">
        <v>15.566592794289786</v>
      </c>
      <c r="E5" s="530">
        <v>12007.763000000001</v>
      </c>
      <c r="F5" s="110">
        <v>54.699965700239758</v>
      </c>
      <c r="G5" s="530">
        <v>15424.949000000001</v>
      </c>
      <c r="H5" s="110">
        <v>70.266558494529548</v>
      </c>
      <c r="I5" s="530">
        <f>B5-G5</f>
        <v>6527.0995000000075</v>
      </c>
      <c r="J5" s="111">
        <v>29.733443783162183</v>
      </c>
    </row>
    <row r="6" spans="1:10" ht="19.5" customHeight="1" x14ac:dyDescent="0.25">
      <c r="A6" s="464" t="s">
        <v>16</v>
      </c>
      <c r="B6" s="531">
        <v>7836.242000000002</v>
      </c>
      <c r="C6" s="530">
        <f t="shared" ref="C6:C11" si="0">G6-E6</f>
        <v>1983.8580000000002</v>
      </c>
      <c r="D6" s="477">
        <f t="shared" ref="D6:D18" si="1">C6*100/B6</f>
        <v>25.316446327206329</v>
      </c>
      <c r="E6" s="531">
        <v>3452.942</v>
      </c>
      <c r="F6" s="110">
        <f t="shared" ref="F6:F18" si="2">E6*100/B6</f>
        <v>44.063748924548264</v>
      </c>
      <c r="G6" s="531">
        <v>5436.8</v>
      </c>
      <c r="H6" s="110">
        <f t="shared" ref="H6:H18" si="3">G6*100/B6</f>
        <v>69.380195251754586</v>
      </c>
      <c r="I6" s="530">
        <f t="shared" ref="I6:I11" si="4">B6-G6</f>
        <v>2399.4420000000018</v>
      </c>
      <c r="J6" s="111">
        <f t="shared" ref="J6:J11" si="5">I6*100/B6</f>
        <v>30.619804748245411</v>
      </c>
    </row>
    <row r="7" spans="1:10" ht="19.5" customHeight="1" x14ac:dyDescent="0.25">
      <c r="A7" s="677" t="s">
        <v>17</v>
      </c>
      <c r="B7" s="530">
        <v>1958.5372999999993</v>
      </c>
      <c r="C7" s="530">
        <f>G7-E7</f>
        <v>333.72300000000007</v>
      </c>
      <c r="D7" s="477">
        <f t="shared" ref="D7" si="6">C7*100/B7</f>
        <v>17.039399760219027</v>
      </c>
      <c r="E7" s="530">
        <v>1004.467</v>
      </c>
      <c r="F7" s="110">
        <f t="shared" ref="F7" si="7">E7*100/B7</f>
        <v>51.286590252838195</v>
      </c>
      <c r="G7" s="530">
        <v>1338.19</v>
      </c>
      <c r="H7" s="110">
        <f t="shared" ref="H7" si="8">G7*100/B7</f>
        <v>68.325990013057222</v>
      </c>
      <c r="I7" s="530">
        <f>B7-G7</f>
        <v>620.34729999999922</v>
      </c>
      <c r="J7" s="111">
        <f>I7*100/B7</f>
        <v>31.674009986942778</v>
      </c>
    </row>
    <row r="8" spans="1:10" ht="19.5" customHeight="1" x14ac:dyDescent="0.25">
      <c r="A8" s="109" t="s">
        <v>18</v>
      </c>
      <c r="B8" s="531">
        <v>11189.599600000001</v>
      </c>
      <c r="C8" s="530">
        <f t="shared" si="0"/>
        <v>2542.1209999999992</v>
      </c>
      <c r="D8" s="477">
        <v>23.603355744739964</v>
      </c>
      <c r="E8" s="531">
        <v>5928.473</v>
      </c>
      <c r="F8" s="110">
        <v>52.981994101022167</v>
      </c>
      <c r="G8" s="531">
        <v>8470.5939999999991</v>
      </c>
      <c r="H8" s="110">
        <v>75.700599689018347</v>
      </c>
      <c r="I8" s="530">
        <f t="shared" si="4"/>
        <v>2719.0056000000022</v>
      </c>
      <c r="J8" s="111">
        <v>24.298572756794616</v>
      </c>
    </row>
    <row r="9" spans="1:10" ht="19.5" customHeight="1" x14ac:dyDescent="0.25">
      <c r="A9" s="464" t="s">
        <v>19</v>
      </c>
      <c r="B9" s="531">
        <v>5157.5379999999996</v>
      </c>
      <c r="C9" s="530">
        <f t="shared" si="0"/>
        <v>837.39999999999964</v>
      </c>
      <c r="D9" s="477">
        <f t="shared" si="1"/>
        <v>16.236429086901538</v>
      </c>
      <c r="E9" s="531">
        <v>2349.3000000000002</v>
      </c>
      <c r="F9" s="110">
        <f t="shared" si="2"/>
        <v>45.550803503532123</v>
      </c>
      <c r="G9" s="531">
        <v>3186.7</v>
      </c>
      <c r="H9" s="110">
        <f t="shared" si="3"/>
        <v>61.787232590433661</v>
      </c>
      <c r="I9" s="530">
        <f t="shared" si="4"/>
        <v>1970.8379999999997</v>
      </c>
      <c r="J9" s="111">
        <f t="shared" si="5"/>
        <v>38.212767409566347</v>
      </c>
    </row>
    <row r="10" spans="1:10" ht="19.5" customHeight="1" x14ac:dyDescent="0.25">
      <c r="A10" s="464" t="s">
        <v>20</v>
      </c>
      <c r="B10" s="531">
        <v>7398.2660999999998</v>
      </c>
      <c r="C10" s="530">
        <f t="shared" si="0"/>
        <v>1921.3010000000004</v>
      </c>
      <c r="D10" s="477">
        <f t="shared" ref="D10" si="9">C10*100/B10</f>
        <v>25.969611987868351</v>
      </c>
      <c r="E10" s="531">
        <v>3349.7269999999999</v>
      </c>
      <c r="F10" s="110">
        <f t="shared" ref="F10" si="10">E10*100/B10</f>
        <v>45.27719001618501</v>
      </c>
      <c r="G10" s="531">
        <v>5271.0280000000002</v>
      </c>
      <c r="H10" s="110">
        <f t="shared" ref="H10" si="11">G10*100/B10</f>
        <v>71.246802004053364</v>
      </c>
      <c r="I10" s="530">
        <f t="shared" si="4"/>
        <v>2127.2380999999996</v>
      </c>
      <c r="J10" s="111">
        <f t="shared" si="5"/>
        <v>28.753197995946643</v>
      </c>
    </row>
    <row r="11" spans="1:10" ht="19.5" customHeight="1" thickBot="1" x14ac:dyDescent="0.3">
      <c r="A11" s="112" t="s">
        <v>21</v>
      </c>
      <c r="B11" s="532">
        <v>7882.24</v>
      </c>
      <c r="C11" s="530">
        <f t="shared" si="0"/>
        <v>2056.4999999999995</v>
      </c>
      <c r="D11" s="477">
        <f t="shared" si="1"/>
        <v>26.090299204287099</v>
      </c>
      <c r="E11" s="532">
        <v>3210.4</v>
      </c>
      <c r="F11" s="110">
        <f t="shared" si="2"/>
        <v>40.729538811302369</v>
      </c>
      <c r="G11" s="532">
        <v>5266.9</v>
      </c>
      <c r="H11" s="110">
        <f t="shared" si="3"/>
        <v>66.819838015589482</v>
      </c>
      <c r="I11" s="530">
        <f t="shared" si="4"/>
        <v>2615.34</v>
      </c>
      <c r="J11" s="111">
        <f t="shared" si="5"/>
        <v>33.180161984410525</v>
      </c>
    </row>
    <row r="12" spans="1:10" ht="24" customHeight="1" x14ac:dyDescent="0.25">
      <c r="A12" s="4" t="s">
        <v>1069</v>
      </c>
      <c r="B12" s="529">
        <f>SUM(B13:B18)</f>
        <v>201454.18300000002</v>
      </c>
      <c r="C12" s="529">
        <f>SUM(C13:C18)</f>
        <v>90.269999999999982</v>
      </c>
      <c r="D12" s="6"/>
      <c r="E12" s="529">
        <f>SUM(E13:E18)</f>
        <v>40736.901000000013</v>
      </c>
      <c r="F12" s="6"/>
      <c r="G12" s="529">
        <f>SUM(G13:G18)</f>
        <v>40827.170999999995</v>
      </c>
      <c r="H12" s="6">
        <f t="shared" ref="H12:H33" si="12">G12*100/B12</f>
        <v>20.266231453729603</v>
      </c>
      <c r="I12" s="529">
        <f>SUM(I13:I18)</f>
        <v>160627.01200000005</v>
      </c>
      <c r="J12" s="16">
        <f t="shared" ref="J12:J38" si="13">I12*100/B12</f>
        <v>79.733768546270412</v>
      </c>
    </row>
    <row r="13" spans="1:10" x14ac:dyDescent="0.25">
      <c r="A13" s="464" t="s">
        <v>22</v>
      </c>
      <c r="B13" s="531">
        <v>13957.75</v>
      </c>
      <c r="C13" s="530">
        <f t="shared" ref="C13:C18" si="14">G13-E13</f>
        <v>0</v>
      </c>
      <c r="D13" s="477">
        <f t="shared" si="1"/>
        <v>0</v>
      </c>
      <c r="E13" s="531">
        <v>7434.69</v>
      </c>
      <c r="F13" s="110">
        <f t="shared" si="2"/>
        <v>53.265676774551771</v>
      </c>
      <c r="G13" s="545">
        <v>7434.69</v>
      </c>
      <c r="H13" s="110">
        <f t="shared" si="3"/>
        <v>53.265676774551771</v>
      </c>
      <c r="I13" s="530">
        <f t="shared" ref="I13:I18" si="15">B13-G13</f>
        <v>6523.06</v>
      </c>
      <c r="J13" s="111">
        <f t="shared" ref="J13:J18" si="16">I13*100/B13</f>
        <v>46.734323225448229</v>
      </c>
    </row>
    <row r="14" spans="1:10" x14ac:dyDescent="0.25">
      <c r="A14" s="464" t="s">
        <v>24</v>
      </c>
      <c r="B14" s="533">
        <v>8360.9760000000006</v>
      </c>
      <c r="C14" s="530">
        <f t="shared" si="14"/>
        <v>0</v>
      </c>
      <c r="D14" s="477">
        <f t="shared" si="1"/>
        <v>0</v>
      </c>
      <c r="E14" s="533">
        <v>1293</v>
      </c>
      <c r="F14" s="110">
        <f t="shared" si="2"/>
        <v>15.464701728602019</v>
      </c>
      <c r="G14" s="545">
        <v>1293</v>
      </c>
      <c r="H14" s="110">
        <f t="shared" si="3"/>
        <v>15.464701728602019</v>
      </c>
      <c r="I14" s="530">
        <f t="shared" si="15"/>
        <v>7067.9760000000006</v>
      </c>
      <c r="J14" s="111">
        <f t="shared" si="16"/>
        <v>84.535298271397991</v>
      </c>
    </row>
    <row r="15" spans="1:10" x14ac:dyDescent="0.25">
      <c r="A15" s="464" t="s">
        <v>25</v>
      </c>
      <c r="B15" s="531">
        <v>122702.23500000002</v>
      </c>
      <c r="C15" s="530">
        <f t="shared" si="14"/>
        <v>0</v>
      </c>
      <c r="D15" s="477">
        <f t="shared" si="1"/>
        <v>0</v>
      </c>
      <c r="E15" s="531">
        <v>22231.635000000009</v>
      </c>
      <c r="F15" s="110">
        <f t="shared" si="2"/>
        <v>18.118361902698844</v>
      </c>
      <c r="G15" s="531">
        <v>22231.634999999998</v>
      </c>
      <c r="H15" s="110">
        <f t="shared" si="3"/>
        <v>18.118361902698837</v>
      </c>
      <c r="I15" s="530">
        <f t="shared" si="15"/>
        <v>100470.60000000002</v>
      </c>
      <c r="J15" s="111">
        <f t="shared" si="16"/>
        <v>81.881638097301163</v>
      </c>
    </row>
    <row r="16" spans="1:10" x14ac:dyDescent="0.25">
      <c r="A16" s="465" t="s">
        <v>26</v>
      </c>
      <c r="B16" s="570">
        <v>28376.32</v>
      </c>
      <c r="C16" s="530">
        <f t="shared" si="14"/>
        <v>0</v>
      </c>
      <c r="D16" s="477">
        <f t="shared" si="1"/>
        <v>0</v>
      </c>
      <c r="E16" s="531">
        <v>4733.03</v>
      </c>
      <c r="F16" s="110">
        <f t="shared" si="2"/>
        <v>16.679506010645497</v>
      </c>
      <c r="G16" s="531">
        <v>4733.03</v>
      </c>
      <c r="H16" s="110">
        <f t="shared" si="3"/>
        <v>16.679506010645497</v>
      </c>
      <c r="I16" s="530">
        <f t="shared" si="15"/>
        <v>23643.29</v>
      </c>
      <c r="J16" s="111">
        <f t="shared" si="16"/>
        <v>83.320493989354503</v>
      </c>
    </row>
    <row r="17" spans="1:10" x14ac:dyDescent="0.25">
      <c r="A17" s="464" t="s">
        <v>27</v>
      </c>
      <c r="B17" s="531">
        <v>17633.506000000001</v>
      </c>
      <c r="C17" s="530">
        <f t="shared" si="14"/>
        <v>90.269999999999982</v>
      </c>
      <c r="D17" s="477">
        <f t="shared" si="1"/>
        <v>0.51192315356911988</v>
      </c>
      <c r="E17" s="531">
        <v>3834.15</v>
      </c>
      <c r="F17" s="110">
        <f t="shared" si="2"/>
        <v>21.743548900598665</v>
      </c>
      <c r="G17" s="531">
        <v>3924.42</v>
      </c>
      <c r="H17" s="110">
        <f t="shared" si="3"/>
        <v>22.255472054167786</v>
      </c>
      <c r="I17" s="530">
        <f t="shared" si="15"/>
        <v>13709.086000000001</v>
      </c>
      <c r="J17" s="111">
        <f t="shared" si="16"/>
        <v>77.744527945832218</v>
      </c>
    </row>
    <row r="18" spans="1:10" ht="16.5" thickBot="1" x14ac:dyDescent="0.3">
      <c r="A18" s="488" t="s">
        <v>28</v>
      </c>
      <c r="B18" s="556">
        <v>10423.396000000001</v>
      </c>
      <c r="C18" s="530">
        <f t="shared" si="14"/>
        <v>0</v>
      </c>
      <c r="D18" s="477">
        <f t="shared" si="1"/>
        <v>0</v>
      </c>
      <c r="E18" s="556">
        <v>1210.396</v>
      </c>
      <c r="F18" s="110">
        <f t="shared" si="2"/>
        <v>11.612299868488158</v>
      </c>
      <c r="G18" s="531">
        <v>1210.3960000000006</v>
      </c>
      <c r="H18" s="110">
        <f t="shared" si="3"/>
        <v>11.612299868488163</v>
      </c>
      <c r="I18" s="530">
        <f t="shared" si="15"/>
        <v>9213</v>
      </c>
      <c r="J18" s="111">
        <f t="shared" si="16"/>
        <v>88.387700131511835</v>
      </c>
    </row>
    <row r="19" spans="1:10" ht="21.75" customHeight="1" x14ac:dyDescent="0.25">
      <c r="A19" s="75" t="s">
        <v>1073</v>
      </c>
      <c r="B19" s="529">
        <f>SUM(B20:B26)</f>
        <v>142748.70500000002</v>
      </c>
      <c r="C19" s="529">
        <f>SUM(C20:C26)</f>
        <v>84470.521999999997</v>
      </c>
      <c r="D19" s="98"/>
      <c r="E19" s="529">
        <f>SUM(E20:E26)</f>
        <v>26986.732000000004</v>
      </c>
      <c r="F19" s="98"/>
      <c r="G19" s="529">
        <f>SUM(G20:G26)</f>
        <v>111457.254</v>
      </c>
      <c r="H19" s="6">
        <f>G19*100/B19</f>
        <v>78.079345098086876</v>
      </c>
      <c r="I19" s="529">
        <f>SUM(I20:I26)</f>
        <v>31291.451000000005</v>
      </c>
      <c r="J19" s="16">
        <f t="shared" si="13"/>
        <v>21.920654901913121</v>
      </c>
    </row>
    <row r="20" spans="1:10" x14ac:dyDescent="0.25">
      <c r="A20" s="109" t="s">
        <v>29</v>
      </c>
      <c r="B20" s="534">
        <v>70749.645000000004</v>
      </c>
      <c r="C20" s="534">
        <f>G20-E20</f>
        <v>53810.3</v>
      </c>
      <c r="D20" s="110">
        <f t="shared" ref="D20:D34" si="17">C20*100/B20</f>
        <v>76.057342761225158</v>
      </c>
      <c r="E20" s="534">
        <v>742</v>
      </c>
      <c r="F20" s="477">
        <f t="shared" ref="F20:F22" si="18">E20*100/B20</f>
        <v>1.0487685132554374</v>
      </c>
      <c r="G20" s="534">
        <v>54552.3</v>
      </c>
      <c r="H20" s="110">
        <f t="shared" ref="H20:H34" si="19">G20*100/B20</f>
        <v>77.106111274480597</v>
      </c>
      <c r="I20" s="534">
        <f>B20-G20</f>
        <v>16197.345000000001</v>
      </c>
      <c r="J20" s="111">
        <f>I20*100/B20</f>
        <v>22.8938887255194</v>
      </c>
    </row>
    <row r="21" spans="1:10" x14ac:dyDescent="0.25">
      <c r="A21" s="464" t="s">
        <v>30</v>
      </c>
      <c r="B21" s="531">
        <v>23662.981000000003</v>
      </c>
      <c r="C21" s="534">
        <f t="shared" ref="C21:C26" si="20">G21-E21</f>
        <v>4540.1999999999989</v>
      </c>
      <c r="D21" s="477">
        <v>18.420000000000002</v>
      </c>
      <c r="E21" s="531">
        <v>11681.68</v>
      </c>
      <c r="F21" s="477">
        <v>47.39</v>
      </c>
      <c r="G21" s="531">
        <v>16221.88</v>
      </c>
      <c r="H21" s="477">
        <v>65.81</v>
      </c>
      <c r="I21" s="534">
        <f t="shared" ref="I21:I26" si="21">B21-G21</f>
        <v>7441.1010000000042</v>
      </c>
      <c r="J21" s="478">
        <v>34.19</v>
      </c>
    </row>
    <row r="22" spans="1:10" x14ac:dyDescent="0.25">
      <c r="A22" s="464" t="s">
        <v>31</v>
      </c>
      <c r="B22" s="531">
        <v>15101.03</v>
      </c>
      <c r="C22" s="534">
        <f t="shared" si="20"/>
        <v>11286.07</v>
      </c>
      <c r="D22" s="110">
        <f t="shared" si="17"/>
        <v>74.737087470192421</v>
      </c>
      <c r="E22" s="531">
        <v>275.89999999999998</v>
      </c>
      <c r="F22" s="477">
        <f t="shared" si="18"/>
        <v>1.8270276928130065</v>
      </c>
      <c r="G22" s="531">
        <v>11561.97</v>
      </c>
      <c r="H22" s="110">
        <f t="shared" si="19"/>
        <v>76.56411516300544</v>
      </c>
      <c r="I22" s="534">
        <f t="shared" si="21"/>
        <v>3539.0600000000013</v>
      </c>
      <c r="J22" s="111">
        <f t="shared" ref="J22:J26" si="22">I22*100/B22</f>
        <v>23.435884836994568</v>
      </c>
    </row>
    <row r="23" spans="1:10" x14ac:dyDescent="0.25">
      <c r="A23" s="464" t="s">
        <v>87</v>
      </c>
      <c r="B23" s="531">
        <v>3186.32</v>
      </c>
      <c r="C23" s="534">
        <f t="shared" si="20"/>
        <v>1545.5549999999998</v>
      </c>
      <c r="D23" s="110">
        <v>59.134999999999998</v>
      </c>
      <c r="E23" s="531">
        <v>1068.0650000000001</v>
      </c>
      <c r="F23" s="477">
        <v>40.865000000000002</v>
      </c>
      <c r="G23" s="531">
        <v>2613.62</v>
      </c>
      <c r="H23" s="110">
        <v>82.025999999999996</v>
      </c>
      <c r="I23" s="534">
        <v>572.70000000000005</v>
      </c>
      <c r="J23" s="111">
        <v>17.97371262145673</v>
      </c>
    </row>
    <row r="24" spans="1:10" s="594" customFormat="1" x14ac:dyDescent="0.25">
      <c r="A24" s="464" t="s">
        <v>34</v>
      </c>
      <c r="B24" s="593">
        <v>12630.72</v>
      </c>
      <c r="C24" s="534">
        <f t="shared" si="20"/>
        <v>0</v>
      </c>
      <c r="D24" s="110">
        <v>0</v>
      </c>
      <c r="E24" s="593">
        <v>10087.67</v>
      </c>
      <c r="F24" s="477">
        <f>E24*100/B24</f>
        <v>79.866151731651087</v>
      </c>
      <c r="G24" s="593">
        <v>10087.67</v>
      </c>
      <c r="H24" s="110">
        <f t="shared" si="19"/>
        <v>79.866151731651087</v>
      </c>
      <c r="I24" s="534">
        <f t="shared" si="21"/>
        <v>2543.0499999999993</v>
      </c>
      <c r="J24" s="111">
        <f t="shared" si="22"/>
        <v>20.13384826834891</v>
      </c>
    </row>
    <row r="25" spans="1:10" s="594" customFormat="1" x14ac:dyDescent="0.25">
      <c r="A25" s="464" t="s">
        <v>36</v>
      </c>
      <c r="B25" s="531">
        <v>4690.8029999999999</v>
      </c>
      <c r="C25" s="534">
        <f t="shared" si="20"/>
        <v>3557.5529999999999</v>
      </c>
      <c r="D25" s="477">
        <v>75.84</v>
      </c>
      <c r="E25" s="531">
        <v>294.755</v>
      </c>
      <c r="F25" s="477">
        <v>6.28</v>
      </c>
      <c r="G25" s="531">
        <v>3852.308</v>
      </c>
      <c r="H25" s="477">
        <v>82.12</v>
      </c>
      <c r="I25" s="534">
        <f t="shared" si="21"/>
        <v>838.49499999999989</v>
      </c>
      <c r="J25" s="478">
        <v>17.88</v>
      </c>
    </row>
    <row r="26" spans="1:10" s="594" customFormat="1" ht="16.5" thickBot="1" x14ac:dyDescent="0.3">
      <c r="A26" s="464" t="s">
        <v>38</v>
      </c>
      <c r="B26" s="593">
        <v>12727.206</v>
      </c>
      <c r="C26" s="534">
        <f t="shared" si="20"/>
        <v>9730.8439999999991</v>
      </c>
      <c r="D26" s="110">
        <f t="shared" si="17"/>
        <v>76.457032281869246</v>
      </c>
      <c r="E26" s="593">
        <v>2836.6619999999998</v>
      </c>
      <c r="F26" s="477">
        <v>22.571399607845819</v>
      </c>
      <c r="G26" s="593">
        <v>12567.505999999999</v>
      </c>
      <c r="H26" s="110">
        <f t="shared" si="19"/>
        <v>98.745207707017542</v>
      </c>
      <c r="I26" s="534">
        <f t="shared" si="21"/>
        <v>159.70000000000073</v>
      </c>
      <c r="J26" s="111">
        <f t="shared" si="22"/>
        <v>1.254792292982456</v>
      </c>
    </row>
    <row r="27" spans="1:10" ht="36" customHeight="1" x14ac:dyDescent="0.25">
      <c r="A27" s="4" t="s">
        <v>1074</v>
      </c>
      <c r="B27" s="529">
        <f>SUM(B28:B32)</f>
        <v>73795.047600000005</v>
      </c>
      <c r="C27" s="529">
        <f>SUM(C28:C32)</f>
        <v>2.5000000437103154E-4</v>
      </c>
      <c r="D27" s="98"/>
      <c r="E27" s="529">
        <f>SUM(E28:E32)</f>
        <v>23963.575749999993</v>
      </c>
      <c r="F27" s="98"/>
      <c r="G27" s="529">
        <f>SUM(G28:G32)</f>
        <v>23963.576000000001</v>
      </c>
      <c r="H27" s="6">
        <f t="shared" si="12"/>
        <v>32.473149322828</v>
      </c>
      <c r="I27" s="529">
        <f>SUM(I28:I32)</f>
        <v>49831.471600000004</v>
      </c>
      <c r="J27" s="16">
        <f t="shared" si="13"/>
        <v>67.526850677171993</v>
      </c>
    </row>
    <row r="28" spans="1:10" x14ac:dyDescent="0.25">
      <c r="A28" s="19" t="s">
        <v>41</v>
      </c>
      <c r="B28" s="536">
        <v>4317.7605999999978</v>
      </c>
      <c r="C28" s="536">
        <f>G28-E28</f>
        <v>4.0000000012696546E-4</v>
      </c>
      <c r="D28" s="110">
        <f t="shared" si="17"/>
        <v>9.264061563000174E-6</v>
      </c>
      <c r="E28" s="536">
        <v>912.98359999999991</v>
      </c>
      <c r="F28" s="477">
        <f>E28*100/B28</f>
        <v>21.144840684312147</v>
      </c>
      <c r="G28" s="534">
        <v>912.98400000000004</v>
      </c>
      <c r="H28" s="110">
        <f t="shared" si="19"/>
        <v>21.144849948373714</v>
      </c>
      <c r="I28" s="534">
        <f>B28-G28</f>
        <v>3404.7765999999979</v>
      </c>
      <c r="J28" s="478">
        <f t="shared" si="13"/>
        <v>78.855150051626296</v>
      </c>
    </row>
    <row r="29" spans="1:10" x14ac:dyDescent="0.25">
      <c r="A29" s="19" t="s">
        <v>42</v>
      </c>
      <c r="B29" s="536">
        <v>8899.8325999999997</v>
      </c>
      <c r="C29" s="536">
        <f t="shared" ref="C29:C32" si="23">G29-E29</f>
        <v>0</v>
      </c>
      <c r="D29" s="110">
        <f t="shared" si="17"/>
        <v>0</v>
      </c>
      <c r="E29" s="536">
        <v>4411.9399999999996</v>
      </c>
      <c r="F29" s="477">
        <f>E29*100/B29</f>
        <v>49.573291974053532</v>
      </c>
      <c r="G29" s="534">
        <v>4411.9399999999996</v>
      </c>
      <c r="H29" s="110">
        <f t="shared" si="19"/>
        <v>49.573291974053532</v>
      </c>
      <c r="I29" s="534">
        <f t="shared" ref="I29:I32" si="24">B29-G29</f>
        <v>4487.8926000000001</v>
      </c>
      <c r="J29" s="478">
        <f t="shared" si="13"/>
        <v>50.426708025946468</v>
      </c>
    </row>
    <row r="30" spans="1:10" x14ac:dyDescent="0.25">
      <c r="A30" s="100" t="s">
        <v>40</v>
      </c>
      <c r="B30" s="534">
        <v>30766.077650000003</v>
      </c>
      <c r="C30" s="536">
        <f t="shared" si="23"/>
        <v>-3.9999999717110768E-4</v>
      </c>
      <c r="D30" s="110">
        <f t="shared" si="17"/>
        <v>-1.3001332237458864E-6</v>
      </c>
      <c r="E30" s="534">
        <v>9387.5743999999977</v>
      </c>
      <c r="F30" s="477">
        <f t="shared" ref="F30:F73" si="25">E30*100/B30</f>
        <v>30.512743635359044</v>
      </c>
      <c r="G30" s="534">
        <v>9387.5740000000005</v>
      </c>
      <c r="H30" s="110">
        <f t="shared" si="19"/>
        <v>30.51274233522582</v>
      </c>
      <c r="I30" s="534">
        <f t="shared" si="24"/>
        <v>21378.503650000002</v>
      </c>
      <c r="J30" s="478">
        <f t="shared" si="13"/>
        <v>69.487257664774177</v>
      </c>
    </row>
    <row r="31" spans="1:10" x14ac:dyDescent="0.25">
      <c r="A31" s="19" t="s">
        <v>43</v>
      </c>
      <c r="B31" s="530">
        <v>13356.843650000001</v>
      </c>
      <c r="C31" s="536">
        <f t="shared" si="23"/>
        <v>3.5000000025320332E-4</v>
      </c>
      <c r="D31" s="110">
        <f t="shared" si="17"/>
        <v>2.6203795554139268E-6</v>
      </c>
      <c r="E31" s="530">
        <v>5893.2896499999997</v>
      </c>
      <c r="F31" s="477">
        <f t="shared" si="25"/>
        <v>44.121873433773402</v>
      </c>
      <c r="G31" s="530">
        <v>5893.29</v>
      </c>
      <c r="H31" s="110">
        <f t="shared" si="19"/>
        <v>44.121876054152956</v>
      </c>
      <c r="I31" s="534">
        <f t="shared" si="24"/>
        <v>7463.5536500000007</v>
      </c>
      <c r="J31" s="478">
        <f t="shared" si="13"/>
        <v>55.878123945847044</v>
      </c>
    </row>
    <row r="32" spans="1:10" ht="16.5" thickBot="1" x14ac:dyDescent="0.3">
      <c r="A32" s="57" t="s">
        <v>44</v>
      </c>
      <c r="B32" s="534">
        <v>16454.533100000001</v>
      </c>
      <c r="C32" s="536">
        <f t="shared" si="23"/>
        <v>-9.9999998838029569E-5</v>
      </c>
      <c r="D32" s="110">
        <f t="shared" si="17"/>
        <v>-6.0773525587322544E-7</v>
      </c>
      <c r="E32" s="534">
        <v>3357.7880999999988</v>
      </c>
      <c r="F32" s="477">
        <f t="shared" si="25"/>
        <v>20.406462338332766</v>
      </c>
      <c r="G32" s="534">
        <v>3357.788</v>
      </c>
      <c r="H32" s="110">
        <f t="shared" si="19"/>
        <v>20.406461730597506</v>
      </c>
      <c r="I32" s="534">
        <f t="shared" si="24"/>
        <v>13096.7451</v>
      </c>
      <c r="J32" s="478">
        <f t="shared" si="13"/>
        <v>79.593538269402487</v>
      </c>
    </row>
    <row r="33" spans="1:10" ht="26.25" customHeight="1" x14ac:dyDescent="0.25">
      <c r="A33" s="4" t="s">
        <v>1075</v>
      </c>
      <c r="B33" s="529">
        <f>SUM(B34:B39)</f>
        <v>95852.195299999992</v>
      </c>
      <c r="C33" s="529">
        <f>SUM(C34:C39)</f>
        <v>13993.780000000002</v>
      </c>
      <c r="D33" s="98"/>
      <c r="E33" s="529">
        <f>SUM(E34:E39)</f>
        <v>19741.992000000002</v>
      </c>
      <c r="F33" s="98"/>
      <c r="G33" s="529">
        <f>SUM(G34:G39)</f>
        <v>33735.772000000004</v>
      </c>
      <c r="H33" s="6">
        <f t="shared" si="12"/>
        <v>35.195617475857652</v>
      </c>
      <c r="I33" s="529">
        <f>SUM(I34:I39)</f>
        <v>62116.423300000002</v>
      </c>
      <c r="J33" s="16">
        <f t="shared" si="13"/>
        <v>64.804382524142355</v>
      </c>
    </row>
    <row r="34" spans="1:10" x14ac:dyDescent="0.25">
      <c r="A34" s="109" t="s">
        <v>45</v>
      </c>
      <c r="B34" s="628">
        <v>8167.99</v>
      </c>
      <c r="C34" s="534">
        <f>G34-E34</f>
        <v>1739.4299999999998</v>
      </c>
      <c r="D34" s="110">
        <f t="shared" si="17"/>
        <v>21.29569208581303</v>
      </c>
      <c r="E34" s="534">
        <v>1492.17</v>
      </c>
      <c r="F34" s="477">
        <f t="shared" si="25"/>
        <v>18.268509143620403</v>
      </c>
      <c r="G34" s="534">
        <v>3231.6</v>
      </c>
      <c r="H34" s="110">
        <f t="shared" si="19"/>
        <v>39.564201229433436</v>
      </c>
      <c r="I34" s="546">
        <f>B34-G34</f>
        <v>4936.3899999999994</v>
      </c>
      <c r="J34" s="478">
        <f t="shared" si="13"/>
        <v>60.435798770566556</v>
      </c>
    </row>
    <row r="35" spans="1:10" x14ac:dyDescent="0.25">
      <c r="A35" s="109" t="s">
        <v>46</v>
      </c>
      <c r="B35" s="537">
        <v>5219.2493000000004</v>
      </c>
      <c r="C35" s="534">
        <f t="shared" ref="C35:C39" si="26">G35-E35</f>
        <v>0</v>
      </c>
      <c r="D35" s="110">
        <f t="shared" ref="D35:D52" si="27">C35*100/B35</f>
        <v>0</v>
      </c>
      <c r="E35" s="537">
        <v>1256.615</v>
      </c>
      <c r="F35" s="477">
        <f t="shared" si="25"/>
        <v>24.076546793808067</v>
      </c>
      <c r="G35" s="537">
        <v>1256.615</v>
      </c>
      <c r="H35" s="110">
        <f t="shared" ref="H35:H73" si="28">G35*100/B35</f>
        <v>24.076546793808067</v>
      </c>
      <c r="I35" s="546">
        <f t="shared" ref="I35:I39" si="29">B35-G35</f>
        <v>3962.6343000000006</v>
      </c>
      <c r="J35" s="478">
        <f t="shared" si="13"/>
        <v>75.923453206191937</v>
      </c>
    </row>
    <row r="36" spans="1:10" x14ac:dyDescent="0.25">
      <c r="A36" s="109" t="s">
        <v>47</v>
      </c>
      <c r="B36" s="534">
        <v>59796.298999999999</v>
      </c>
      <c r="C36" s="534">
        <f t="shared" si="26"/>
        <v>11161.660000000002</v>
      </c>
      <c r="D36" s="110">
        <f t="shared" si="27"/>
        <v>18.666138518037716</v>
      </c>
      <c r="E36" s="534">
        <v>12333.78</v>
      </c>
      <c r="F36" s="477">
        <f t="shared" si="25"/>
        <v>20.626326722996687</v>
      </c>
      <c r="G36" s="534">
        <v>23495.440000000002</v>
      </c>
      <c r="H36" s="110">
        <f t="shared" si="28"/>
        <v>39.2924652410344</v>
      </c>
      <c r="I36" s="546">
        <f t="shared" si="29"/>
        <v>36300.858999999997</v>
      </c>
      <c r="J36" s="478">
        <f t="shared" si="13"/>
        <v>60.707534758965593</v>
      </c>
    </row>
    <row r="37" spans="1:10" x14ac:dyDescent="0.25">
      <c r="A37" s="109" t="s">
        <v>48</v>
      </c>
      <c r="B37" s="534">
        <v>7511.9</v>
      </c>
      <c r="C37" s="534">
        <f t="shared" si="26"/>
        <v>1092.69</v>
      </c>
      <c r="D37" s="110">
        <v>14.546120156019118</v>
      </c>
      <c r="E37" s="534">
        <v>1921.1</v>
      </c>
      <c r="F37" s="477">
        <v>25.574089111942385</v>
      </c>
      <c r="G37" s="534">
        <v>3013.79</v>
      </c>
      <c r="H37" s="110">
        <v>39.72</v>
      </c>
      <c r="I37" s="546">
        <f t="shared" si="29"/>
        <v>4498.1099999999997</v>
      </c>
      <c r="J37" s="478">
        <v>59.88</v>
      </c>
    </row>
    <row r="38" spans="1:10" x14ac:dyDescent="0.25">
      <c r="A38" s="109" t="s">
        <v>49</v>
      </c>
      <c r="B38" s="538">
        <v>6556.36</v>
      </c>
      <c r="C38" s="534">
        <f t="shared" si="26"/>
        <v>0</v>
      </c>
      <c r="D38" s="110">
        <f t="shared" si="27"/>
        <v>0</v>
      </c>
      <c r="E38" s="538">
        <v>1011.84</v>
      </c>
      <c r="F38" s="477">
        <f t="shared" si="25"/>
        <v>15.432953651111289</v>
      </c>
      <c r="G38" s="538">
        <v>1011.84</v>
      </c>
      <c r="H38" s="110">
        <f t="shared" si="28"/>
        <v>15.432953651111289</v>
      </c>
      <c r="I38" s="546">
        <f t="shared" si="29"/>
        <v>5544.5199999999995</v>
      </c>
      <c r="J38" s="478">
        <f t="shared" si="13"/>
        <v>84.567046348888724</v>
      </c>
    </row>
    <row r="39" spans="1:10" ht="16.5" thickBot="1" x14ac:dyDescent="0.3">
      <c r="A39" s="112" t="s">
        <v>50</v>
      </c>
      <c r="B39" s="539">
        <v>8600.3970000000008</v>
      </c>
      <c r="C39" s="534">
        <f t="shared" si="26"/>
        <v>0</v>
      </c>
      <c r="D39" s="110">
        <f t="shared" si="27"/>
        <v>0</v>
      </c>
      <c r="E39" s="539">
        <v>1726.4870000000001</v>
      </c>
      <c r="F39" s="477">
        <f t="shared" si="25"/>
        <v>20.07450353745298</v>
      </c>
      <c r="G39" s="539">
        <v>1726.4870000000001</v>
      </c>
      <c r="H39" s="110">
        <f t="shared" si="28"/>
        <v>20.07450353745298</v>
      </c>
      <c r="I39" s="546">
        <f t="shared" si="29"/>
        <v>6873.9100000000008</v>
      </c>
      <c r="J39" s="116">
        <v>79.925496462547031</v>
      </c>
    </row>
    <row r="40" spans="1:10" ht="24" customHeight="1" x14ac:dyDescent="0.25">
      <c r="A40" s="4" t="s">
        <v>1076</v>
      </c>
      <c r="B40" s="529">
        <f>SUM(B41:B47)</f>
        <v>135577.2812</v>
      </c>
      <c r="C40" s="529">
        <f>SUM(C41:C47)</f>
        <v>0</v>
      </c>
      <c r="D40" s="98"/>
      <c r="E40" s="529">
        <f>SUM(E41:E47)</f>
        <v>27421.019200000002</v>
      </c>
      <c r="F40" s="98"/>
      <c r="G40" s="529">
        <f>SUM(G41:G47)</f>
        <v>27421.019200000002</v>
      </c>
      <c r="H40" s="6">
        <f t="shared" ref="H40:H65" si="30">G40*100/B40</f>
        <v>20.225379176581395</v>
      </c>
      <c r="I40" s="529">
        <f>SUM(I41:I47)</f>
        <v>108156.26200000002</v>
      </c>
      <c r="J40" s="16">
        <f t="shared" ref="J40:J73" si="31">I40*100/B40</f>
        <v>79.774620823418616</v>
      </c>
    </row>
    <row r="41" spans="1:10" x14ac:dyDescent="0.25">
      <c r="A41" s="109" t="s">
        <v>51</v>
      </c>
      <c r="B41" s="530">
        <v>7924.0670000000009</v>
      </c>
      <c r="C41" s="530">
        <f>G41-E41</f>
        <v>0</v>
      </c>
      <c r="D41" s="110">
        <f t="shared" si="27"/>
        <v>0</v>
      </c>
      <c r="E41" s="530">
        <v>901.66699999999992</v>
      </c>
      <c r="F41" s="477">
        <f t="shared" si="25"/>
        <v>11.378841193543668</v>
      </c>
      <c r="G41" s="530">
        <v>901.66699999999992</v>
      </c>
      <c r="H41" s="110">
        <f t="shared" si="28"/>
        <v>11.378841193543668</v>
      </c>
      <c r="I41" s="547">
        <v>7022.4000000000015</v>
      </c>
      <c r="J41" s="478">
        <f t="shared" si="31"/>
        <v>88.621158806456336</v>
      </c>
    </row>
    <row r="42" spans="1:10" x14ac:dyDescent="0.25">
      <c r="A42" s="109" t="s">
        <v>52</v>
      </c>
      <c r="B42" s="530">
        <v>9290.4380000000001</v>
      </c>
      <c r="C42" s="530">
        <f t="shared" ref="C42:C47" si="32">G42-E42</f>
        <v>0</v>
      </c>
      <c r="D42" s="110">
        <f t="shared" si="27"/>
        <v>0</v>
      </c>
      <c r="E42" s="530">
        <v>1632.0980000000002</v>
      </c>
      <c r="F42" s="477">
        <f t="shared" si="25"/>
        <v>17.567503275948887</v>
      </c>
      <c r="G42" s="530">
        <v>1632.0980000000002</v>
      </c>
      <c r="H42" s="110">
        <f t="shared" si="28"/>
        <v>17.567503275948887</v>
      </c>
      <c r="I42" s="547">
        <v>7658.34</v>
      </c>
      <c r="J42" s="478">
        <f t="shared" si="31"/>
        <v>82.43249672405112</v>
      </c>
    </row>
    <row r="43" spans="1:10" x14ac:dyDescent="0.25">
      <c r="A43" s="109" t="s">
        <v>53</v>
      </c>
      <c r="B43" s="530">
        <v>11242.020200000003</v>
      </c>
      <c r="C43" s="530">
        <f t="shared" si="32"/>
        <v>0</v>
      </c>
      <c r="D43" s="110">
        <f t="shared" si="27"/>
        <v>0</v>
      </c>
      <c r="E43" s="530">
        <v>2822.7192</v>
      </c>
      <c r="F43" s="477">
        <f t="shared" si="25"/>
        <v>25.108647287433261</v>
      </c>
      <c r="G43" s="530">
        <v>2822.7192</v>
      </c>
      <c r="H43" s="110">
        <f t="shared" si="28"/>
        <v>25.108647287433261</v>
      </c>
      <c r="I43" s="547">
        <v>8419.3010000000031</v>
      </c>
      <c r="J43" s="478">
        <f t="shared" si="31"/>
        <v>74.891352712566743</v>
      </c>
    </row>
    <row r="44" spans="1:10" x14ac:dyDescent="0.25">
      <c r="A44" s="109" t="s">
        <v>55</v>
      </c>
      <c r="B44" s="530">
        <v>9363.8929999999982</v>
      </c>
      <c r="C44" s="530">
        <f t="shared" si="32"/>
        <v>0</v>
      </c>
      <c r="D44" s="110">
        <f t="shared" si="27"/>
        <v>0</v>
      </c>
      <c r="E44" s="530">
        <v>994.53300000000002</v>
      </c>
      <c r="F44" s="477">
        <f t="shared" si="25"/>
        <v>10.620935117477316</v>
      </c>
      <c r="G44" s="530">
        <v>994.53300000000002</v>
      </c>
      <c r="H44" s="110">
        <f t="shared" si="28"/>
        <v>10.620935117477316</v>
      </c>
      <c r="I44" s="547">
        <v>8369.3599999999988</v>
      </c>
      <c r="J44" s="478">
        <f t="shared" si="31"/>
        <v>89.379064882522684</v>
      </c>
    </row>
    <row r="45" spans="1:10" x14ac:dyDescent="0.25">
      <c r="A45" s="109" t="s">
        <v>57</v>
      </c>
      <c r="B45" s="530">
        <v>16785.394999999997</v>
      </c>
      <c r="C45" s="530">
        <f t="shared" si="32"/>
        <v>0</v>
      </c>
      <c r="D45" s="110">
        <f t="shared" si="27"/>
        <v>0</v>
      </c>
      <c r="E45" s="530">
        <v>2949.3139999999994</v>
      </c>
      <c r="F45" s="477">
        <f t="shared" si="25"/>
        <v>17.570715494035142</v>
      </c>
      <c r="G45" s="530">
        <v>2949.3139999999994</v>
      </c>
      <c r="H45" s="110">
        <f t="shared" si="28"/>
        <v>17.570715494035142</v>
      </c>
      <c r="I45" s="547">
        <v>13836.080999999998</v>
      </c>
      <c r="J45" s="478">
        <f t="shared" si="31"/>
        <v>82.429284505964858</v>
      </c>
    </row>
    <row r="46" spans="1:10" x14ac:dyDescent="0.25">
      <c r="A46" s="109" t="s">
        <v>59</v>
      </c>
      <c r="B46" s="530">
        <v>58248.705000000002</v>
      </c>
      <c r="C46" s="530">
        <f t="shared" si="32"/>
        <v>0</v>
      </c>
      <c r="D46" s="110">
        <f t="shared" si="27"/>
        <v>0</v>
      </c>
      <c r="E46" s="530">
        <v>12683.503999999999</v>
      </c>
      <c r="F46" s="477">
        <f t="shared" si="25"/>
        <v>21.774739884775119</v>
      </c>
      <c r="G46" s="530">
        <v>12683.503999999999</v>
      </c>
      <c r="H46" s="110">
        <f t="shared" si="28"/>
        <v>21.774739884775119</v>
      </c>
      <c r="I46" s="547">
        <v>45565.201000000001</v>
      </c>
      <c r="J46" s="478">
        <f t="shared" si="31"/>
        <v>78.22526011522487</v>
      </c>
    </row>
    <row r="47" spans="1:10" ht="16.5" thickBot="1" x14ac:dyDescent="0.3">
      <c r="A47" s="109" t="s">
        <v>60</v>
      </c>
      <c r="B47" s="530">
        <v>22722.763000000003</v>
      </c>
      <c r="C47" s="530">
        <f t="shared" si="32"/>
        <v>0</v>
      </c>
      <c r="D47" s="110">
        <f t="shared" si="27"/>
        <v>0</v>
      </c>
      <c r="E47" s="530">
        <v>5437.1839999999993</v>
      </c>
      <c r="F47" s="477">
        <f t="shared" si="25"/>
        <v>23.92835765615299</v>
      </c>
      <c r="G47" s="530">
        <v>5437.1839999999993</v>
      </c>
      <c r="H47" s="110">
        <f t="shared" si="28"/>
        <v>23.92835765615299</v>
      </c>
      <c r="I47" s="547">
        <v>17285.579000000005</v>
      </c>
      <c r="J47" s="478">
        <f t="shared" si="31"/>
        <v>76.071642343847017</v>
      </c>
    </row>
    <row r="48" spans="1:10" ht="24" customHeight="1" x14ac:dyDescent="0.25">
      <c r="A48" s="4" t="s">
        <v>1077</v>
      </c>
      <c r="B48" s="529">
        <f>SUM(B49:B52)</f>
        <v>45377.107169667855</v>
      </c>
      <c r="C48" s="529">
        <f>SUM(C49:C52)</f>
        <v>8.1854523159563541E-12</v>
      </c>
      <c r="D48" s="98"/>
      <c r="E48" s="529">
        <f>SUM(E49:E52)</f>
        <v>8112.1251696678437</v>
      </c>
      <c r="F48" s="98"/>
      <c r="G48" s="529">
        <f>SUM(G49:G52)</f>
        <v>8112.1251696678519</v>
      </c>
      <c r="H48" s="6">
        <f t="shared" si="30"/>
        <v>17.877131610298793</v>
      </c>
      <c r="I48" s="529">
        <f>SUM(I49:I52)</f>
        <v>37264.982000000004</v>
      </c>
      <c r="J48" s="16">
        <f t="shared" si="31"/>
        <v>82.12286838970121</v>
      </c>
    </row>
    <row r="49" spans="1:10" x14ac:dyDescent="0.25">
      <c r="A49" s="9" t="s">
        <v>23</v>
      </c>
      <c r="B49" s="540">
        <v>8343.0491696678419</v>
      </c>
      <c r="C49" s="540">
        <f>G49-E49</f>
        <v>0</v>
      </c>
      <c r="D49" s="110">
        <f t="shared" si="27"/>
        <v>0</v>
      </c>
      <c r="E49" s="540">
        <v>1665.8101696678423</v>
      </c>
      <c r="F49" s="477">
        <f t="shared" si="25"/>
        <v>19.96644315275158</v>
      </c>
      <c r="G49" s="540">
        <v>1665.8101696678423</v>
      </c>
      <c r="H49" s="110">
        <f t="shared" si="28"/>
        <v>19.96644315275158</v>
      </c>
      <c r="I49" s="548">
        <v>6677.2389999999996</v>
      </c>
      <c r="J49" s="478">
        <f t="shared" si="31"/>
        <v>80.03355684724842</v>
      </c>
    </row>
    <row r="50" spans="1:10" x14ac:dyDescent="0.25">
      <c r="A50" s="9" t="s">
        <v>33</v>
      </c>
      <c r="B50" s="535">
        <v>3547.2059999999997</v>
      </c>
      <c r="C50" s="540">
        <f t="shared" ref="C50:C52" si="33">G50-E50</f>
        <v>0</v>
      </c>
      <c r="D50" s="110">
        <f t="shared" si="27"/>
        <v>0</v>
      </c>
      <c r="E50" s="535">
        <v>2669.6749999999997</v>
      </c>
      <c r="F50" s="477">
        <f t="shared" si="25"/>
        <v>75.26134653583695</v>
      </c>
      <c r="G50" s="535">
        <v>2669.6749999999997</v>
      </c>
      <c r="H50" s="110">
        <f>G50*100/B50</f>
        <v>75.26134653583695</v>
      </c>
      <c r="I50" s="534">
        <v>877.53099999999995</v>
      </c>
      <c r="J50" s="478">
        <f t="shared" si="31"/>
        <v>24.738653464163061</v>
      </c>
    </row>
    <row r="51" spans="1:10" x14ac:dyDescent="0.25">
      <c r="A51" s="9" t="s">
        <v>37</v>
      </c>
      <c r="B51" s="535">
        <v>10021.381000000003</v>
      </c>
      <c r="C51" s="540">
        <f t="shared" si="33"/>
        <v>0</v>
      </c>
      <c r="D51" s="110">
        <f t="shared" si="27"/>
        <v>0</v>
      </c>
      <c r="E51" s="535">
        <v>1164.1000000000022</v>
      </c>
      <c r="F51" s="477">
        <f t="shared" si="25"/>
        <v>11.616163480861589</v>
      </c>
      <c r="G51" s="535">
        <v>1164.1000000000022</v>
      </c>
      <c r="H51" s="110">
        <f t="shared" si="28"/>
        <v>11.616163480861589</v>
      </c>
      <c r="I51" s="534">
        <v>8857.2810000000009</v>
      </c>
      <c r="J51" s="478">
        <f t="shared" si="31"/>
        <v>88.383836519138413</v>
      </c>
    </row>
    <row r="52" spans="1:10" ht="16.5" thickBot="1" x14ac:dyDescent="0.3">
      <c r="A52" s="18" t="s">
        <v>39</v>
      </c>
      <c r="B52" s="541">
        <v>23465.471000000009</v>
      </c>
      <c r="C52" s="670">
        <f t="shared" si="33"/>
        <v>8.1854523159563541E-12</v>
      </c>
      <c r="D52" s="119">
        <f t="shared" si="27"/>
        <v>3.4882966192992039E-14</v>
      </c>
      <c r="E52" s="541">
        <v>2612.54</v>
      </c>
      <c r="F52" s="480">
        <f t="shared" si="25"/>
        <v>11.133550227907206</v>
      </c>
      <c r="G52" s="541">
        <v>2612.5400000000081</v>
      </c>
      <c r="H52" s="110">
        <f t="shared" si="28"/>
        <v>11.133550227907239</v>
      </c>
      <c r="I52" s="534">
        <v>20852.931</v>
      </c>
      <c r="J52" s="478">
        <f t="shared" si="31"/>
        <v>88.866449772092764</v>
      </c>
    </row>
    <row r="53" spans="1:10" ht="23.25" customHeight="1" x14ac:dyDescent="0.25">
      <c r="A53" s="5" t="s">
        <v>1070</v>
      </c>
      <c r="B53" s="542">
        <f>SUM(B54:B57)</f>
        <v>48767.608</v>
      </c>
      <c r="C53" s="529">
        <f>SUM(C54:C57)</f>
        <v>3421.9899999999989</v>
      </c>
      <c r="D53" s="101"/>
      <c r="E53" s="542">
        <f>SUM(E54:E57)</f>
        <v>7375.7569999999996</v>
      </c>
      <c r="F53" s="101"/>
      <c r="G53" s="542">
        <f>SUM(G54:G57)</f>
        <v>10797.746999999999</v>
      </c>
      <c r="H53" s="6">
        <f t="shared" si="30"/>
        <v>22.141227431126005</v>
      </c>
      <c r="I53" s="529">
        <f>SUM(I54:I57)</f>
        <v>37969.861000000004</v>
      </c>
      <c r="J53" s="16">
        <f t="shared" si="31"/>
        <v>77.858772568874002</v>
      </c>
    </row>
    <row r="54" spans="1:10" ht="21.75" customHeight="1" x14ac:dyDescent="0.25">
      <c r="A54" s="73" t="s">
        <v>54</v>
      </c>
      <c r="B54" s="530">
        <v>18429.900000000001</v>
      </c>
      <c r="C54" s="530">
        <f>G54-E54</f>
        <v>1261.2699999999995</v>
      </c>
      <c r="D54" s="110">
        <f t="shared" ref="D54:D59" si="34">C54*100/B54</f>
        <v>6.8436073988464372</v>
      </c>
      <c r="E54" s="530">
        <v>3058.2460000000001</v>
      </c>
      <c r="F54" s="477">
        <f t="shared" si="25"/>
        <v>16.593937026245396</v>
      </c>
      <c r="G54" s="530">
        <v>4319.5159999999996</v>
      </c>
      <c r="H54" s="110">
        <f t="shared" si="28"/>
        <v>23.437544425091833</v>
      </c>
      <c r="I54" s="547">
        <v>14110.384</v>
      </c>
      <c r="J54" s="478">
        <f t="shared" si="31"/>
        <v>76.562455574908157</v>
      </c>
    </row>
    <row r="55" spans="1:10" ht="20.25" customHeight="1" x14ac:dyDescent="0.25">
      <c r="A55" s="73" t="s">
        <v>56</v>
      </c>
      <c r="B55" s="530">
        <v>13331.225</v>
      </c>
      <c r="C55" s="530">
        <f t="shared" ref="C55:C57" si="35">G55-E55</f>
        <v>1644.28</v>
      </c>
      <c r="D55" s="110">
        <f t="shared" si="34"/>
        <v>12.334050321707119</v>
      </c>
      <c r="E55" s="530">
        <v>1474.3610000000001</v>
      </c>
      <c r="F55" s="477">
        <f t="shared" si="25"/>
        <v>11.059456276523726</v>
      </c>
      <c r="G55" s="530">
        <v>3118.6410000000001</v>
      </c>
      <c r="H55" s="110">
        <f t="shared" si="28"/>
        <v>23.393506598230847</v>
      </c>
      <c r="I55" s="547">
        <v>10212.584000000001</v>
      </c>
      <c r="J55" s="478">
        <f t="shared" si="31"/>
        <v>76.606493401769157</v>
      </c>
    </row>
    <row r="56" spans="1:10" ht="18.75" customHeight="1" x14ac:dyDescent="0.25">
      <c r="A56" s="73" t="s">
        <v>58</v>
      </c>
      <c r="B56" s="530">
        <v>2598.0039999999999</v>
      </c>
      <c r="C56" s="530">
        <f t="shared" si="35"/>
        <v>133.66000000000003</v>
      </c>
      <c r="D56" s="110">
        <f t="shared" si="34"/>
        <v>5.1447187918109449</v>
      </c>
      <c r="E56" s="530">
        <v>326.45299999999997</v>
      </c>
      <c r="F56" s="477">
        <f t="shared" si="25"/>
        <v>12.565531076934445</v>
      </c>
      <c r="G56" s="530">
        <v>460.113</v>
      </c>
      <c r="H56" s="110">
        <f t="shared" si="28"/>
        <v>17.710249868745393</v>
      </c>
      <c r="I56" s="547">
        <v>2137.8910000000001</v>
      </c>
      <c r="J56" s="478">
        <f t="shared" si="31"/>
        <v>82.289750131254621</v>
      </c>
    </row>
    <row r="57" spans="1:10" ht="20.25" customHeight="1" thickBot="1" x14ac:dyDescent="0.3">
      <c r="A57" s="74" t="s">
        <v>61</v>
      </c>
      <c r="B57" s="543">
        <v>14408.478999999999</v>
      </c>
      <c r="C57" s="530">
        <f t="shared" si="35"/>
        <v>382.77999999999975</v>
      </c>
      <c r="D57" s="110">
        <f t="shared" si="34"/>
        <v>2.6566301689442704</v>
      </c>
      <c r="E57" s="543">
        <v>2516.6970000000001</v>
      </c>
      <c r="F57" s="477">
        <f t="shared" si="25"/>
        <v>17.466777721645709</v>
      </c>
      <c r="G57" s="543">
        <v>2899.4769999999999</v>
      </c>
      <c r="H57" s="110">
        <f t="shared" si="28"/>
        <v>20.123407890589981</v>
      </c>
      <c r="I57" s="547">
        <v>11509.002</v>
      </c>
      <c r="J57" s="478">
        <f t="shared" si="31"/>
        <v>79.876592109410026</v>
      </c>
    </row>
    <row r="58" spans="1:10" ht="21.75" customHeight="1" x14ac:dyDescent="0.25">
      <c r="A58" s="20" t="s">
        <v>1071</v>
      </c>
      <c r="B58" s="529">
        <f>SUM(B59:B64)</f>
        <v>49785.598999999995</v>
      </c>
      <c r="C58" s="529">
        <f>SUM(C59:C64)</f>
        <v>0</v>
      </c>
      <c r="D58" s="529"/>
      <c r="E58" s="529">
        <f>SUM(E59:E64)</f>
        <v>22502.899000000001</v>
      </c>
      <c r="F58" s="98"/>
      <c r="G58" s="529">
        <f>SUM(G59:G64)</f>
        <v>22502.899000000001</v>
      </c>
      <c r="H58" s="6">
        <f t="shared" si="30"/>
        <v>45.199614852479733</v>
      </c>
      <c r="I58" s="529">
        <f>SUM(I59:I64)</f>
        <v>27282.699999999997</v>
      </c>
      <c r="J58" s="16">
        <f t="shared" si="31"/>
        <v>54.800385147520267</v>
      </c>
    </row>
    <row r="59" spans="1:10" ht="19.5" customHeight="1" x14ac:dyDescent="0.25">
      <c r="A59" s="109" t="s">
        <v>62</v>
      </c>
      <c r="B59" s="535">
        <v>8052.19</v>
      </c>
      <c r="C59" s="530">
        <f>G59-E59</f>
        <v>0</v>
      </c>
      <c r="D59" s="110">
        <f t="shared" si="34"/>
        <v>0</v>
      </c>
      <c r="E59" s="535">
        <v>3866.97</v>
      </c>
      <c r="F59" s="477">
        <f t="shared" si="25"/>
        <v>48.023829542025219</v>
      </c>
      <c r="G59" s="535">
        <v>3866.97</v>
      </c>
      <c r="H59" s="110">
        <f t="shared" si="28"/>
        <v>48.023829542025219</v>
      </c>
      <c r="I59" s="549">
        <f>B59-G59</f>
        <v>4185.2199999999993</v>
      </c>
      <c r="J59" s="478">
        <f t="shared" si="31"/>
        <v>51.976170457974781</v>
      </c>
    </row>
    <row r="60" spans="1:10" ht="19.5" customHeight="1" x14ac:dyDescent="0.25">
      <c r="A60" s="464" t="s">
        <v>63</v>
      </c>
      <c r="B60" s="536">
        <v>4221.7</v>
      </c>
      <c r="C60" s="530">
        <f t="shared" ref="C60:C64" si="36">G60-E60</f>
        <v>0</v>
      </c>
      <c r="D60" s="110">
        <f t="shared" ref="D60" si="37">C60*100/B60</f>
        <v>0</v>
      </c>
      <c r="E60" s="536">
        <v>1460.86</v>
      </c>
      <c r="F60" s="477">
        <f t="shared" si="25"/>
        <v>34.603595707890186</v>
      </c>
      <c r="G60" s="536">
        <v>1460.86</v>
      </c>
      <c r="H60" s="110">
        <f t="shared" si="28"/>
        <v>34.603595707890186</v>
      </c>
      <c r="I60" s="549">
        <f t="shared" ref="I60:I64" si="38">B60-G60</f>
        <v>2760.84</v>
      </c>
      <c r="J60" s="478">
        <f t="shared" si="31"/>
        <v>65.396404292109821</v>
      </c>
    </row>
    <row r="61" spans="1:10" ht="19.5" customHeight="1" x14ac:dyDescent="0.25">
      <c r="A61" s="464" t="s">
        <v>64</v>
      </c>
      <c r="B61" s="534">
        <v>6211.44</v>
      </c>
      <c r="C61" s="530">
        <f t="shared" si="36"/>
        <v>0</v>
      </c>
      <c r="D61" s="110">
        <f t="shared" ref="D61:D73" si="39">C61*100/B61</f>
        <v>0</v>
      </c>
      <c r="E61" s="534">
        <v>1990.1</v>
      </c>
      <c r="F61" s="477">
        <f t="shared" si="25"/>
        <v>32.039269476965089</v>
      </c>
      <c r="G61" s="534">
        <v>1990.1</v>
      </c>
      <c r="H61" s="110">
        <f t="shared" si="28"/>
        <v>32.039269476965089</v>
      </c>
      <c r="I61" s="549">
        <f t="shared" si="38"/>
        <v>4221.34</v>
      </c>
      <c r="J61" s="478">
        <f t="shared" si="31"/>
        <v>67.960730523034925</v>
      </c>
    </row>
    <row r="62" spans="1:10" ht="19.5" customHeight="1" x14ac:dyDescent="0.25">
      <c r="A62" s="464" t="s">
        <v>65</v>
      </c>
      <c r="B62" s="534">
        <v>21818.021999999997</v>
      </c>
      <c r="C62" s="530">
        <f t="shared" si="36"/>
        <v>0</v>
      </c>
      <c r="D62" s="110">
        <f t="shared" si="39"/>
        <v>0</v>
      </c>
      <c r="E62" s="534">
        <v>13181.722</v>
      </c>
      <c r="F62" s="477">
        <f t="shared" si="25"/>
        <v>60.416668385429261</v>
      </c>
      <c r="G62" s="534">
        <v>13181.722</v>
      </c>
      <c r="H62" s="110">
        <f t="shared" si="28"/>
        <v>60.416668385429261</v>
      </c>
      <c r="I62" s="549">
        <f t="shared" si="38"/>
        <v>8636.2999999999975</v>
      </c>
      <c r="J62" s="478">
        <f t="shared" si="31"/>
        <v>39.583331614570739</v>
      </c>
    </row>
    <row r="63" spans="1:10" ht="19.5" customHeight="1" x14ac:dyDescent="0.25">
      <c r="A63" s="464" t="s">
        <v>66</v>
      </c>
      <c r="B63" s="536">
        <v>5649.2569999999996</v>
      </c>
      <c r="C63" s="530">
        <f t="shared" si="36"/>
        <v>0</v>
      </c>
      <c r="D63" s="110">
        <f t="shared" si="39"/>
        <v>0</v>
      </c>
      <c r="E63" s="536">
        <v>814.63699999999994</v>
      </c>
      <c r="F63" s="477">
        <f t="shared" si="25"/>
        <v>14.42025030902294</v>
      </c>
      <c r="G63" s="536">
        <v>814.63699999999994</v>
      </c>
      <c r="H63" s="110">
        <f t="shared" si="28"/>
        <v>14.42025030902294</v>
      </c>
      <c r="I63" s="549">
        <f t="shared" si="38"/>
        <v>4834.62</v>
      </c>
      <c r="J63" s="478">
        <f t="shared" si="31"/>
        <v>85.579749690977067</v>
      </c>
    </row>
    <row r="64" spans="1:10" ht="19.5" customHeight="1" thickBot="1" x14ac:dyDescent="0.3">
      <c r="A64" s="488" t="s">
        <v>67</v>
      </c>
      <c r="B64" s="539">
        <v>3832.99</v>
      </c>
      <c r="C64" s="530">
        <f t="shared" si="36"/>
        <v>0</v>
      </c>
      <c r="D64" s="110">
        <f t="shared" si="39"/>
        <v>0</v>
      </c>
      <c r="E64" s="539">
        <v>1188.6099999999999</v>
      </c>
      <c r="F64" s="477">
        <f t="shared" si="25"/>
        <v>31.009994808230648</v>
      </c>
      <c r="G64" s="539">
        <v>1188.6099999999999</v>
      </c>
      <c r="H64" s="110">
        <f t="shared" si="28"/>
        <v>31.009994808230648</v>
      </c>
      <c r="I64" s="549">
        <f t="shared" si="38"/>
        <v>2644.38</v>
      </c>
      <c r="J64" s="478">
        <f t="shared" si="31"/>
        <v>68.990005191769356</v>
      </c>
    </row>
    <row r="65" spans="1:10" ht="22.5" customHeight="1" x14ac:dyDescent="0.25">
      <c r="A65" s="4" t="s">
        <v>1072</v>
      </c>
      <c r="B65" s="529">
        <f>SUM(B66:B73)</f>
        <v>266787.92499999999</v>
      </c>
      <c r="C65" s="529">
        <f>SUM(C66:C73)</f>
        <v>69767.123999999996</v>
      </c>
      <c r="D65" s="529"/>
      <c r="E65" s="529">
        <f t="shared" ref="E65" si="40">SUM(E66:E73)</f>
        <v>29608.854699999996</v>
      </c>
      <c r="F65" s="98"/>
      <c r="G65" s="529">
        <f>SUM(G66:G73)</f>
        <v>99375.978700000007</v>
      </c>
      <c r="H65" s="6">
        <f t="shared" si="30"/>
        <v>37.249054169149531</v>
      </c>
      <c r="I65" s="529">
        <f>SUM(I66:I73)</f>
        <v>167411.94630000001</v>
      </c>
      <c r="J65" s="16">
        <f t="shared" si="31"/>
        <v>62.750945830850483</v>
      </c>
    </row>
    <row r="66" spans="1:10" x14ac:dyDescent="0.25">
      <c r="A66" s="109" t="s">
        <v>68</v>
      </c>
      <c r="B66" s="530">
        <v>6286.2719999999999</v>
      </c>
      <c r="C66" s="530">
        <f>G66-E66</f>
        <v>0</v>
      </c>
      <c r="D66" s="110">
        <f t="shared" si="39"/>
        <v>0</v>
      </c>
      <c r="E66" s="530">
        <v>669.702</v>
      </c>
      <c r="F66" s="477">
        <f t="shared" si="25"/>
        <v>10.653404752451054</v>
      </c>
      <c r="G66" s="530">
        <v>669.702</v>
      </c>
      <c r="H66" s="110">
        <f t="shared" si="28"/>
        <v>10.653404752451054</v>
      </c>
      <c r="I66" s="547">
        <f>B66-G66</f>
        <v>5616.57</v>
      </c>
      <c r="J66" s="478">
        <f t="shared" si="31"/>
        <v>89.346595247548947</v>
      </c>
    </row>
    <row r="67" spans="1:10" x14ac:dyDescent="0.25">
      <c r="A67" s="464" t="s">
        <v>69</v>
      </c>
      <c r="B67" s="530">
        <v>6253.8190000000013</v>
      </c>
      <c r="C67" s="530">
        <f t="shared" ref="C67:C73" si="41">G67-E67</f>
        <v>0</v>
      </c>
      <c r="D67" s="110">
        <f t="shared" si="39"/>
        <v>0</v>
      </c>
      <c r="E67" s="530">
        <v>633.90499999999997</v>
      </c>
      <c r="F67" s="477">
        <f t="shared" si="25"/>
        <v>10.136286323604823</v>
      </c>
      <c r="G67" s="530">
        <v>633.90499999999997</v>
      </c>
      <c r="H67" s="110">
        <f t="shared" si="28"/>
        <v>10.136286323604823</v>
      </c>
      <c r="I67" s="547">
        <f t="shared" ref="I67:I72" si="42">B67-G67</f>
        <v>5619.9140000000016</v>
      </c>
      <c r="J67" s="478">
        <f t="shared" si="31"/>
        <v>89.863713676395179</v>
      </c>
    </row>
    <row r="68" spans="1:10" x14ac:dyDescent="0.25">
      <c r="A68" s="669" t="s">
        <v>70</v>
      </c>
      <c r="B68" s="530">
        <v>2958.86</v>
      </c>
      <c r="C68" s="530">
        <f t="shared" si="41"/>
        <v>0</v>
      </c>
      <c r="D68" s="110">
        <f t="shared" si="39"/>
        <v>0</v>
      </c>
      <c r="E68" s="530">
        <v>449.85</v>
      </c>
      <c r="F68" s="477">
        <f t="shared" si="25"/>
        <v>15.203490533516286</v>
      </c>
      <c r="G68" s="530">
        <v>449.85</v>
      </c>
      <c r="H68" s="110">
        <f t="shared" si="28"/>
        <v>15.203490533516286</v>
      </c>
      <c r="I68" s="547">
        <f t="shared" si="42"/>
        <v>2509.0100000000002</v>
      </c>
      <c r="J68" s="478">
        <f t="shared" si="31"/>
        <v>84.796509466483712</v>
      </c>
    </row>
    <row r="69" spans="1:10" x14ac:dyDescent="0.25">
      <c r="A69" s="669" t="s">
        <v>71</v>
      </c>
      <c r="B69" s="530">
        <v>7619.47</v>
      </c>
      <c r="C69" s="530">
        <f t="shared" si="41"/>
        <v>0</v>
      </c>
      <c r="D69" s="110">
        <f t="shared" si="39"/>
        <v>0</v>
      </c>
      <c r="E69" s="530">
        <v>1419.5677000000001</v>
      </c>
      <c r="F69" s="477">
        <f t="shared" si="25"/>
        <v>18.630793217900983</v>
      </c>
      <c r="G69" s="530">
        <v>1419.5677000000001</v>
      </c>
      <c r="H69" s="110">
        <f t="shared" si="28"/>
        <v>18.630793217900983</v>
      </c>
      <c r="I69" s="547">
        <f t="shared" si="42"/>
        <v>6199.9022999999997</v>
      </c>
      <c r="J69" s="478">
        <f t="shared" si="31"/>
        <v>81.369206782099013</v>
      </c>
    </row>
    <row r="70" spans="1:10" x14ac:dyDescent="0.25">
      <c r="A70" s="669" t="s">
        <v>72</v>
      </c>
      <c r="B70" s="530">
        <v>9012.5640000000003</v>
      </c>
      <c r="C70" s="530">
        <f t="shared" si="41"/>
        <v>7030.4540000000015</v>
      </c>
      <c r="D70" s="110">
        <f t="shared" si="39"/>
        <v>78.007257424191394</v>
      </c>
      <c r="E70" s="530">
        <v>1171.31</v>
      </c>
      <c r="F70" s="477">
        <f t="shared" si="25"/>
        <v>12.996412563616746</v>
      </c>
      <c r="G70" s="530">
        <v>8201.764000000001</v>
      </c>
      <c r="H70" s="110">
        <f t="shared" si="28"/>
        <v>91.003669987808138</v>
      </c>
      <c r="I70" s="547">
        <f t="shared" si="42"/>
        <v>810.79999999999927</v>
      </c>
      <c r="J70" s="478">
        <f t="shared" si="31"/>
        <v>8.9963300121918603</v>
      </c>
    </row>
    <row r="71" spans="1:10" x14ac:dyDescent="0.25">
      <c r="A71" s="669" t="s">
        <v>73</v>
      </c>
      <c r="B71" s="530">
        <v>18477.53</v>
      </c>
      <c r="C71" s="530">
        <f t="shared" si="41"/>
        <v>0</v>
      </c>
      <c r="D71" s="110">
        <f t="shared" si="39"/>
        <v>0</v>
      </c>
      <c r="E71" s="530">
        <v>3037.28</v>
      </c>
      <c r="F71" s="477">
        <f t="shared" si="25"/>
        <v>16.437694865060429</v>
      </c>
      <c r="G71" s="530">
        <v>3037.28</v>
      </c>
      <c r="H71" s="110">
        <f t="shared" si="28"/>
        <v>16.437694865060429</v>
      </c>
      <c r="I71" s="547">
        <f t="shared" si="42"/>
        <v>15440.249999999998</v>
      </c>
      <c r="J71" s="478">
        <f t="shared" si="31"/>
        <v>83.562305134939564</v>
      </c>
    </row>
    <row r="72" spans="1:10" x14ac:dyDescent="0.25">
      <c r="A72" s="109" t="s">
        <v>74</v>
      </c>
      <c r="B72" s="530">
        <v>181806.15</v>
      </c>
      <c r="C72" s="530">
        <f t="shared" si="41"/>
        <v>61890.5</v>
      </c>
      <c r="D72" s="110">
        <f t="shared" si="39"/>
        <v>34.042027731185115</v>
      </c>
      <c r="E72" s="530">
        <v>20337.28</v>
      </c>
      <c r="F72" s="477">
        <f t="shared" si="25"/>
        <v>11.186244249713225</v>
      </c>
      <c r="G72" s="530">
        <v>82227.78</v>
      </c>
      <c r="H72" s="110">
        <f t="shared" si="28"/>
        <v>45.228271980898334</v>
      </c>
      <c r="I72" s="547">
        <f t="shared" si="42"/>
        <v>99578.37</v>
      </c>
      <c r="J72" s="478">
        <f t="shared" si="31"/>
        <v>54.771728019101666</v>
      </c>
    </row>
    <row r="73" spans="1:10" ht="16.5" thickBot="1" x14ac:dyDescent="0.3">
      <c r="A73" s="112" t="s">
        <v>75</v>
      </c>
      <c r="B73" s="543">
        <v>34373.26</v>
      </c>
      <c r="C73" s="530">
        <f t="shared" si="41"/>
        <v>846.17000000000007</v>
      </c>
      <c r="D73" s="110">
        <f t="shared" si="39"/>
        <v>2.4617100618329477</v>
      </c>
      <c r="E73" s="543">
        <v>1889.96</v>
      </c>
      <c r="F73" s="477">
        <f t="shared" si="25"/>
        <v>5.4983437707101386</v>
      </c>
      <c r="G73" s="543">
        <v>2736.13</v>
      </c>
      <c r="H73" s="110">
        <f t="shared" si="28"/>
        <v>7.9600538325430872</v>
      </c>
      <c r="I73" s="547">
        <v>31637.13</v>
      </c>
      <c r="J73" s="478">
        <f t="shared" si="31"/>
        <v>92.039946167456904</v>
      </c>
    </row>
    <row r="74" spans="1:10" ht="16.5" thickBot="1" x14ac:dyDescent="0.3">
      <c r="A74" s="21" t="s">
        <v>76</v>
      </c>
      <c r="B74" s="544">
        <f>SUM(B4,B12,B19,B27,B33,B40,B48,B53,B58,B65)</f>
        <v>1123520.122769668</v>
      </c>
      <c r="C74" s="544">
        <f>SUM(C4,C12,C19,C27,C33,C40,C48,C53,C58,C65)</f>
        <v>184835.77525000001</v>
      </c>
      <c r="D74" s="544"/>
      <c r="E74" s="544">
        <f>SUM(E4,E12,E19,E27,E33,E40,E48,E53,E58,E65)</f>
        <v>237752.92781966788</v>
      </c>
      <c r="F74" s="544"/>
      <c r="G74" s="544">
        <f>SUM(G4,G12,G19,G27,G33,G40,G48,G53,G58,G65)</f>
        <v>422588.7030696678</v>
      </c>
      <c r="H74" s="22">
        <f t="shared" ref="H74" si="43">G74*100/B74</f>
        <v>37.612918051517838</v>
      </c>
      <c r="I74" s="544">
        <f>SUM(I4,I12,I19,I27,I33,I40,I48,I53,I58,I65)</f>
        <v>700931.41969999997</v>
      </c>
      <c r="J74" s="77">
        <f t="shared" ref="J74" si="44">I74*100/B74</f>
        <v>62.387081948482148</v>
      </c>
    </row>
  </sheetData>
  <mergeCells count="1">
    <mergeCell ref="A1:J1"/>
  </mergeCells>
  <pageMargins left="0.7" right="0.7" top="0.75" bottom="0.75" header="0.3" footer="0.3"/>
  <pageSetup paperSize="9" orientation="portrait" r:id="rId1"/>
  <ignoredErrors>
    <ignoredError sqref="H12:I12 H27:I27 H33:I33 H58:I58 H65:I65 H48:I48 H53:J53 H74 H19:I19 H4 E19 H40:I40 C12 C19 C27 C33 C40 C48 C53 C58 C65" formula="1"/>
    <ignoredError sqref="I59:I64"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workbookViewId="0">
      <pane xSplit="1" ySplit="3" topLeftCell="B4" activePane="bottomRight" state="frozen"/>
      <selection pane="topRight" activeCell="B1" sqref="B1"/>
      <selection pane="bottomLeft" activeCell="A4" sqref="A4"/>
      <selection pane="bottomRight" sqref="A1:F1"/>
    </sheetView>
  </sheetViews>
  <sheetFormatPr defaultRowHeight="15.75" x14ac:dyDescent="0.25"/>
  <cols>
    <col min="1" max="3" width="17.625" customWidth="1"/>
    <col min="4" max="4" width="24.375" customWidth="1"/>
    <col min="5" max="5" width="17.625" customWidth="1"/>
    <col min="6" max="6" width="30.125" customWidth="1"/>
    <col min="7" max="7" width="17.625" customWidth="1"/>
  </cols>
  <sheetData>
    <row r="1" spans="1:6" ht="18.75" customHeight="1" x14ac:dyDescent="0.25">
      <c r="A1" s="741" t="s">
        <v>109</v>
      </c>
      <c r="B1" s="741"/>
      <c r="C1" s="741"/>
      <c r="D1" s="741"/>
      <c r="E1" s="741"/>
      <c r="F1" s="741"/>
    </row>
    <row r="2" spans="1:6" ht="16.5" thickBot="1" x14ac:dyDescent="0.3">
      <c r="A2" s="70"/>
      <c r="B2" s="103"/>
      <c r="C2" s="103"/>
      <c r="D2" s="123"/>
      <c r="E2" s="70"/>
      <c r="F2" s="124"/>
    </row>
    <row r="3" spans="1:6" ht="90.75" customHeight="1" thickBot="1" x14ac:dyDescent="0.3">
      <c r="A3" s="125" t="s">
        <v>1</v>
      </c>
      <c r="B3" s="126" t="s">
        <v>110</v>
      </c>
      <c r="C3" s="126" t="s">
        <v>111</v>
      </c>
      <c r="D3" s="96" t="s">
        <v>112</v>
      </c>
      <c r="E3" s="96" t="s">
        <v>787</v>
      </c>
      <c r="F3" s="96" t="s">
        <v>113</v>
      </c>
    </row>
    <row r="4" spans="1:6" ht="24" customHeight="1" x14ac:dyDescent="0.25">
      <c r="A4" s="4" t="s">
        <v>1068</v>
      </c>
      <c r="B4" s="742"/>
      <c r="C4" s="742"/>
      <c r="D4" s="742"/>
      <c r="E4" s="742"/>
      <c r="F4" s="743"/>
    </row>
    <row r="5" spans="1:6" ht="45.75" customHeight="1" x14ac:dyDescent="0.25">
      <c r="A5" s="518" t="s">
        <v>15</v>
      </c>
      <c r="B5" s="99">
        <v>65.516999999999996</v>
      </c>
      <c r="C5" s="127">
        <v>65.516999999999996</v>
      </c>
      <c r="D5" s="128" t="s">
        <v>114</v>
      </c>
      <c r="E5" s="110">
        <v>18386.650000000001</v>
      </c>
      <c r="F5" s="129" t="s">
        <v>88</v>
      </c>
    </row>
    <row r="6" spans="1:6" ht="25.5" customHeight="1" x14ac:dyDescent="0.25">
      <c r="A6" s="464" t="s">
        <v>16</v>
      </c>
      <c r="B6" s="727" t="s">
        <v>35</v>
      </c>
      <c r="C6" s="728"/>
      <c r="D6" s="728"/>
      <c r="E6" s="728"/>
      <c r="F6" s="729"/>
    </row>
    <row r="7" spans="1:6" ht="23.25" customHeight="1" x14ac:dyDescent="0.25">
      <c r="A7" s="677" t="s">
        <v>17</v>
      </c>
      <c r="B7" s="99">
        <v>12</v>
      </c>
      <c r="C7" s="99">
        <v>12</v>
      </c>
      <c r="D7" s="128" t="s">
        <v>88</v>
      </c>
      <c r="E7" s="10" t="s">
        <v>84</v>
      </c>
      <c r="F7" s="129" t="s">
        <v>115</v>
      </c>
    </row>
    <row r="8" spans="1:6" ht="34.5" customHeight="1" x14ac:dyDescent="0.25">
      <c r="A8" s="464" t="s">
        <v>18</v>
      </c>
      <c r="B8" s="476">
        <v>213.50200000000001</v>
      </c>
      <c r="C8" s="476">
        <v>213.50200000000001</v>
      </c>
      <c r="D8" s="481" t="s">
        <v>116</v>
      </c>
      <c r="E8" s="477">
        <v>5955.98</v>
      </c>
      <c r="F8" s="482" t="s">
        <v>117</v>
      </c>
    </row>
    <row r="9" spans="1:6" ht="30" x14ac:dyDescent="0.25">
      <c r="A9" s="464" t="s">
        <v>19</v>
      </c>
      <c r="B9" s="476">
        <v>19</v>
      </c>
      <c r="C9" s="476">
        <v>19</v>
      </c>
      <c r="D9" s="481" t="s">
        <v>116</v>
      </c>
      <c r="E9" s="477">
        <v>163.56</v>
      </c>
      <c r="F9" s="482" t="s">
        <v>419</v>
      </c>
    </row>
    <row r="10" spans="1:6" ht="21" customHeight="1" x14ac:dyDescent="0.25">
      <c r="A10" s="464" t="s">
        <v>20</v>
      </c>
      <c r="B10" s="727" t="s">
        <v>35</v>
      </c>
      <c r="C10" s="728"/>
      <c r="D10" s="728"/>
      <c r="E10" s="728"/>
      <c r="F10" s="729"/>
    </row>
    <row r="11" spans="1:6" ht="43.5" customHeight="1" thickBot="1" x14ac:dyDescent="0.3">
      <c r="A11" s="488" t="s">
        <v>21</v>
      </c>
      <c r="B11" s="479">
        <v>43</v>
      </c>
      <c r="C11" s="479">
        <v>43</v>
      </c>
      <c r="D11" s="489" t="s">
        <v>118</v>
      </c>
      <c r="E11" s="480">
        <v>1300</v>
      </c>
      <c r="F11" s="490" t="s">
        <v>88</v>
      </c>
    </row>
    <row r="12" spans="1:6" ht="24" customHeight="1" x14ac:dyDescent="0.25">
      <c r="A12" s="4" t="s">
        <v>1069</v>
      </c>
      <c r="B12" s="744"/>
      <c r="C12" s="745"/>
      <c r="D12" s="745"/>
      <c r="E12" s="745"/>
      <c r="F12" s="746"/>
    </row>
    <row r="13" spans="1:6" ht="46.5" customHeight="1" x14ac:dyDescent="0.25">
      <c r="A13" s="464" t="s">
        <v>22</v>
      </c>
      <c r="B13" s="476">
        <v>195.01</v>
      </c>
      <c r="C13" s="476">
        <v>195.01</v>
      </c>
      <c r="D13" s="481" t="s">
        <v>835</v>
      </c>
      <c r="E13" s="477">
        <v>14983</v>
      </c>
      <c r="F13" s="501" t="s">
        <v>119</v>
      </c>
    </row>
    <row r="14" spans="1:6" ht="45" customHeight="1" x14ac:dyDescent="0.25">
      <c r="A14" s="464" t="s">
        <v>24</v>
      </c>
      <c r="B14" s="500">
        <v>148</v>
      </c>
      <c r="C14" s="500">
        <v>148</v>
      </c>
      <c r="D14" s="509" t="s">
        <v>840</v>
      </c>
      <c r="E14" s="510">
        <v>9729</v>
      </c>
      <c r="F14" s="511" t="s">
        <v>839</v>
      </c>
    </row>
    <row r="15" spans="1:6" ht="49.5" customHeight="1" x14ac:dyDescent="0.25">
      <c r="A15" s="464" t="s">
        <v>25</v>
      </c>
      <c r="B15" s="476">
        <v>620.16</v>
      </c>
      <c r="C15" s="476">
        <v>620.16</v>
      </c>
      <c r="D15" s="509" t="s">
        <v>121</v>
      </c>
      <c r="E15" s="477">
        <v>37802.870000000003</v>
      </c>
      <c r="F15" s="501" t="s">
        <v>122</v>
      </c>
    </row>
    <row r="16" spans="1:6" ht="62.25" customHeight="1" x14ac:dyDescent="0.25">
      <c r="A16" s="464" t="s">
        <v>26</v>
      </c>
      <c r="B16" s="476">
        <v>638.15</v>
      </c>
      <c r="C16" s="476">
        <v>638.15</v>
      </c>
      <c r="D16" s="509" t="s">
        <v>835</v>
      </c>
      <c r="E16" s="477">
        <v>32781.39</v>
      </c>
      <c r="F16" s="571" t="s">
        <v>850</v>
      </c>
    </row>
    <row r="17" spans="1:6" ht="69" customHeight="1" x14ac:dyDescent="0.25">
      <c r="A17" s="464" t="s">
        <v>27</v>
      </c>
      <c r="B17" s="476">
        <v>151.72</v>
      </c>
      <c r="C17" s="476">
        <v>151.72</v>
      </c>
      <c r="D17" s="509" t="s">
        <v>854</v>
      </c>
      <c r="E17" s="477">
        <v>38100</v>
      </c>
      <c r="F17" s="501" t="s">
        <v>855</v>
      </c>
    </row>
    <row r="18" spans="1:6" ht="45" customHeight="1" thickBot="1" x14ac:dyDescent="0.3">
      <c r="A18" s="582" t="s">
        <v>28</v>
      </c>
      <c r="B18" s="476">
        <v>200</v>
      </c>
      <c r="C18" s="476">
        <v>100.1</v>
      </c>
      <c r="D18" s="509" t="s">
        <v>121</v>
      </c>
      <c r="E18" s="477">
        <v>5848.99</v>
      </c>
      <c r="F18" s="482" t="s">
        <v>861</v>
      </c>
    </row>
    <row r="19" spans="1:6" ht="32.25" customHeight="1" x14ac:dyDescent="0.25">
      <c r="A19" s="75" t="s">
        <v>1073</v>
      </c>
      <c r="B19" s="742"/>
      <c r="C19" s="742"/>
      <c r="D19" s="742"/>
      <c r="E19" s="742"/>
      <c r="F19" s="743"/>
    </row>
    <row r="20" spans="1:6" ht="58.5" customHeight="1" x14ac:dyDescent="0.25">
      <c r="A20" s="518" t="s">
        <v>29</v>
      </c>
      <c r="B20" s="115">
        <v>3000</v>
      </c>
      <c r="C20" s="115">
        <v>1547.27</v>
      </c>
      <c r="D20" s="130" t="s">
        <v>123</v>
      </c>
      <c r="E20" s="43">
        <v>73650</v>
      </c>
      <c r="F20" s="131" t="s">
        <v>400</v>
      </c>
    </row>
    <row r="21" spans="1:6" ht="42.75" customHeight="1" x14ac:dyDescent="0.25">
      <c r="A21" s="518" t="s">
        <v>30</v>
      </c>
      <c r="B21" s="115">
        <v>385</v>
      </c>
      <c r="C21" s="115">
        <v>385</v>
      </c>
      <c r="D21" s="130" t="s">
        <v>124</v>
      </c>
      <c r="E21" s="43">
        <v>76657</v>
      </c>
      <c r="F21" s="131" t="s">
        <v>125</v>
      </c>
    </row>
    <row r="22" spans="1:6" ht="39.75" customHeight="1" x14ac:dyDescent="0.25">
      <c r="A22" s="518" t="s">
        <v>31</v>
      </c>
      <c r="B22" s="115">
        <v>213.75700000000001</v>
      </c>
      <c r="C22" s="115">
        <v>213.75700000000001</v>
      </c>
      <c r="D22" s="130" t="s">
        <v>866</v>
      </c>
      <c r="E22" s="43">
        <v>29439.49</v>
      </c>
      <c r="F22" s="129" t="s">
        <v>126</v>
      </c>
    </row>
    <row r="23" spans="1:6" ht="49.5" customHeight="1" x14ac:dyDescent="0.25">
      <c r="A23" s="518" t="s">
        <v>87</v>
      </c>
      <c r="B23" s="115">
        <v>3.1</v>
      </c>
      <c r="C23" s="115">
        <v>3.1</v>
      </c>
      <c r="D23" s="130" t="s">
        <v>127</v>
      </c>
      <c r="E23" s="43">
        <v>837</v>
      </c>
      <c r="F23" s="84" t="s">
        <v>128</v>
      </c>
    </row>
    <row r="24" spans="1:6" ht="37.5" customHeight="1" x14ac:dyDescent="0.25">
      <c r="A24" s="518" t="s">
        <v>34</v>
      </c>
      <c r="B24" s="115">
        <v>136</v>
      </c>
      <c r="C24" s="115">
        <v>136</v>
      </c>
      <c r="D24" s="130" t="s">
        <v>878</v>
      </c>
      <c r="E24" s="43">
        <v>11707.62</v>
      </c>
      <c r="F24" s="131" t="s">
        <v>129</v>
      </c>
    </row>
    <row r="25" spans="1:6" ht="43.5" customHeight="1" x14ac:dyDescent="0.25">
      <c r="A25" s="464" t="s">
        <v>36</v>
      </c>
      <c r="B25" s="649">
        <v>8.42</v>
      </c>
      <c r="C25" s="649">
        <v>8.42</v>
      </c>
      <c r="D25" s="481" t="s">
        <v>130</v>
      </c>
      <c r="E25" s="465">
        <v>806.51</v>
      </c>
      <c r="F25" s="482" t="s">
        <v>131</v>
      </c>
    </row>
    <row r="26" spans="1:6" ht="48" customHeight="1" thickBot="1" x14ac:dyDescent="0.3">
      <c r="A26" s="518" t="s">
        <v>38</v>
      </c>
      <c r="B26" s="115">
        <v>57.96</v>
      </c>
      <c r="C26" s="115">
        <v>57.96</v>
      </c>
      <c r="D26" s="130" t="s">
        <v>132</v>
      </c>
      <c r="E26" s="43">
        <v>4063.36</v>
      </c>
      <c r="F26" s="131" t="s">
        <v>884</v>
      </c>
    </row>
    <row r="27" spans="1:6" ht="36.75" customHeight="1" x14ac:dyDescent="0.25">
      <c r="A27" s="4" t="s">
        <v>1074</v>
      </c>
      <c r="B27" s="750"/>
      <c r="C27" s="751"/>
      <c r="D27" s="751"/>
      <c r="E27" s="751"/>
      <c r="F27" s="752"/>
    </row>
    <row r="28" spans="1:6" ht="24" customHeight="1" x14ac:dyDescent="0.25">
      <c r="A28" s="19" t="s">
        <v>41</v>
      </c>
      <c r="B28" s="753" t="s">
        <v>35</v>
      </c>
      <c r="C28" s="754"/>
      <c r="D28" s="754"/>
      <c r="E28" s="754"/>
      <c r="F28" s="755"/>
    </row>
    <row r="29" spans="1:6" ht="50.25" customHeight="1" x14ac:dyDescent="0.25">
      <c r="A29" s="100" t="s">
        <v>42</v>
      </c>
      <c r="B29" s="115">
        <v>1.46</v>
      </c>
      <c r="C29" s="115">
        <v>1.46</v>
      </c>
      <c r="D29" s="130" t="s">
        <v>133</v>
      </c>
      <c r="E29" s="43">
        <v>33.619999999999997</v>
      </c>
      <c r="F29" s="131" t="s">
        <v>890</v>
      </c>
    </row>
    <row r="30" spans="1:6" ht="51" customHeight="1" x14ac:dyDescent="0.25">
      <c r="A30" s="19" t="s">
        <v>40</v>
      </c>
      <c r="B30" s="134">
        <v>9.92</v>
      </c>
      <c r="C30" s="134">
        <v>9.92</v>
      </c>
      <c r="D30" s="130" t="s">
        <v>133</v>
      </c>
      <c r="E30" s="137">
        <v>235.2</v>
      </c>
      <c r="F30" s="84" t="s">
        <v>893</v>
      </c>
    </row>
    <row r="31" spans="1:6" ht="61.5" customHeight="1" x14ac:dyDescent="0.25">
      <c r="A31" s="19" t="s">
        <v>43</v>
      </c>
      <c r="B31" s="134">
        <v>27.16</v>
      </c>
      <c r="C31" s="134">
        <v>27.16</v>
      </c>
      <c r="D31" s="130" t="s">
        <v>133</v>
      </c>
      <c r="E31" s="137">
        <v>643.96</v>
      </c>
      <c r="F31" s="84" t="s">
        <v>893</v>
      </c>
    </row>
    <row r="32" spans="1:6" ht="52.5" customHeight="1" thickBot="1" x14ac:dyDescent="0.3">
      <c r="A32" s="57" t="s">
        <v>44</v>
      </c>
      <c r="B32" s="99">
        <v>1.56</v>
      </c>
      <c r="C32" s="99">
        <v>1.56</v>
      </c>
      <c r="D32" s="128" t="s">
        <v>88</v>
      </c>
      <c r="E32" s="99">
        <v>36.9876</v>
      </c>
      <c r="F32" s="131" t="s">
        <v>890</v>
      </c>
    </row>
    <row r="33" spans="1:6" ht="30.75" customHeight="1" x14ac:dyDescent="0.25">
      <c r="A33" s="64" t="s">
        <v>1075</v>
      </c>
      <c r="B33" s="750"/>
      <c r="C33" s="751"/>
      <c r="D33" s="751"/>
      <c r="E33" s="751"/>
      <c r="F33" s="752"/>
    </row>
    <row r="34" spans="1:6" ht="45" customHeight="1" x14ac:dyDescent="0.25">
      <c r="A34" s="518" t="s">
        <v>45</v>
      </c>
      <c r="B34" s="115">
        <v>403.12</v>
      </c>
      <c r="C34" s="115">
        <v>403.12</v>
      </c>
      <c r="D34" s="128" t="s">
        <v>134</v>
      </c>
      <c r="E34" s="127">
        <v>17986.29</v>
      </c>
      <c r="F34" s="131" t="s">
        <v>135</v>
      </c>
    </row>
    <row r="35" spans="1:6" ht="49.5" customHeight="1" x14ac:dyDescent="0.25">
      <c r="A35" s="518" t="s">
        <v>46</v>
      </c>
      <c r="B35" s="115">
        <v>26.92</v>
      </c>
      <c r="C35" s="115">
        <v>26.92</v>
      </c>
      <c r="D35" s="128" t="s">
        <v>136</v>
      </c>
      <c r="E35" s="43">
        <v>1628.66</v>
      </c>
      <c r="F35" s="131" t="s">
        <v>137</v>
      </c>
    </row>
    <row r="36" spans="1:6" ht="40.5" customHeight="1" x14ac:dyDescent="0.25">
      <c r="A36" s="518" t="s">
        <v>47</v>
      </c>
      <c r="B36" s="115">
        <v>275.56</v>
      </c>
      <c r="C36" s="115">
        <v>275.56</v>
      </c>
      <c r="D36" s="128" t="s">
        <v>138</v>
      </c>
      <c r="E36" s="43">
        <v>27169.38</v>
      </c>
      <c r="F36" s="131" t="s">
        <v>139</v>
      </c>
    </row>
    <row r="37" spans="1:6" ht="29.25" customHeight="1" x14ac:dyDescent="0.25">
      <c r="A37" s="518" t="s">
        <v>48</v>
      </c>
      <c r="B37" s="115">
        <v>110.87</v>
      </c>
      <c r="C37" s="115">
        <v>110.87</v>
      </c>
      <c r="D37" s="130" t="s">
        <v>140</v>
      </c>
      <c r="E37" s="115">
        <v>15055</v>
      </c>
      <c r="F37" s="131" t="s">
        <v>141</v>
      </c>
    </row>
    <row r="38" spans="1:6" ht="36" customHeight="1" x14ac:dyDescent="0.25">
      <c r="A38" s="518" t="s">
        <v>49</v>
      </c>
      <c r="B38" s="99">
        <v>98.95</v>
      </c>
      <c r="C38" s="99">
        <v>98.95</v>
      </c>
      <c r="D38" s="128" t="s">
        <v>142</v>
      </c>
      <c r="E38" s="139">
        <v>1511</v>
      </c>
      <c r="F38" s="140" t="s">
        <v>911</v>
      </c>
    </row>
    <row r="39" spans="1:6" ht="45.75" customHeight="1" thickBot="1" x14ac:dyDescent="0.3">
      <c r="A39" s="519" t="s">
        <v>50</v>
      </c>
      <c r="B39" s="141">
        <v>138.94999999999999</v>
      </c>
      <c r="C39" s="141">
        <v>138.94999999999999</v>
      </c>
      <c r="D39" s="128" t="s">
        <v>143</v>
      </c>
      <c r="E39" s="142">
        <v>9329.5</v>
      </c>
      <c r="F39" s="143" t="s">
        <v>144</v>
      </c>
    </row>
    <row r="40" spans="1:6" ht="33" customHeight="1" x14ac:dyDescent="0.25">
      <c r="A40" s="4" t="s">
        <v>1076</v>
      </c>
      <c r="B40" s="750"/>
      <c r="C40" s="751"/>
      <c r="D40" s="751"/>
      <c r="E40" s="751"/>
      <c r="F40" s="752"/>
    </row>
    <row r="41" spans="1:6" ht="47.25" customHeight="1" x14ac:dyDescent="0.25">
      <c r="A41" s="518" t="s">
        <v>51</v>
      </c>
      <c r="B41" s="141">
        <v>8</v>
      </c>
      <c r="C41" s="141">
        <v>8</v>
      </c>
      <c r="D41" s="128" t="s">
        <v>913</v>
      </c>
      <c r="E41" s="634">
        <v>879</v>
      </c>
      <c r="F41" s="621" t="s">
        <v>88</v>
      </c>
    </row>
    <row r="42" spans="1:6" ht="46.5" customHeight="1" x14ac:dyDescent="0.25">
      <c r="A42" s="518" t="s">
        <v>52</v>
      </c>
      <c r="B42" s="756" t="s">
        <v>35</v>
      </c>
      <c r="C42" s="757"/>
      <c r="D42" s="757"/>
      <c r="E42" s="757"/>
      <c r="F42" s="758"/>
    </row>
    <row r="43" spans="1:6" ht="44.25" customHeight="1" x14ac:dyDescent="0.25">
      <c r="A43" s="518" t="s">
        <v>53</v>
      </c>
      <c r="B43" s="141">
        <v>10.46</v>
      </c>
      <c r="C43" s="141">
        <v>10.46</v>
      </c>
      <c r="D43" s="128" t="s">
        <v>916</v>
      </c>
      <c r="E43" s="634">
        <v>800.69</v>
      </c>
      <c r="F43" s="621" t="s">
        <v>501</v>
      </c>
    </row>
    <row r="44" spans="1:6" ht="26.25" customHeight="1" x14ac:dyDescent="0.25">
      <c r="A44" s="518" t="s">
        <v>55</v>
      </c>
      <c r="B44" s="141">
        <v>3.25</v>
      </c>
      <c r="C44" s="141">
        <v>3.25</v>
      </c>
      <c r="D44" s="128" t="s">
        <v>88</v>
      </c>
      <c r="E44" s="634">
        <v>115.65</v>
      </c>
      <c r="F44" s="621" t="s">
        <v>88</v>
      </c>
    </row>
    <row r="45" spans="1:6" ht="36.75" customHeight="1" x14ac:dyDescent="0.25">
      <c r="A45" s="518" t="s">
        <v>57</v>
      </c>
      <c r="B45" s="141">
        <v>13.96</v>
      </c>
      <c r="C45" s="141">
        <v>13.96</v>
      </c>
      <c r="D45" s="128" t="s">
        <v>917</v>
      </c>
      <c r="E45" s="634">
        <v>1553.29</v>
      </c>
      <c r="F45" s="621" t="s">
        <v>918</v>
      </c>
    </row>
    <row r="46" spans="1:6" ht="51.75" customHeight="1" x14ac:dyDescent="0.25">
      <c r="A46" s="518" t="s">
        <v>59</v>
      </c>
      <c r="B46" s="115">
        <v>5905.81</v>
      </c>
      <c r="C46" s="115">
        <v>5905.81</v>
      </c>
      <c r="D46" s="130" t="s">
        <v>151</v>
      </c>
      <c r="E46" s="115">
        <v>306132.74</v>
      </c>
      <c r="F46" s="84" t="s">
        <v>88</v>
      </c>
    </row>
    <row r="47" spans="1:6" ht="46.5" customHeight="1" thickBot="1" x14ac:dyDescent="0.3">
      <c r="A47" s="518" t="s">
        <v>60</v>
      </c>
      <c r="B47" s="134" t="s">
        <v>88</v>
      </c>
      <c r="C47" s="134" t="s">
        <v>88</v>
      </c>
      <c r="D47" s="130" t="s">
        <v>153</v>
      </c>
      <c r="E47" s="137">
        <v>11049</v>
      </c>
      <c r="F47" s="84" t="s">
        <v>920</v>
      </c>
    </row>
    <row r="48" spans="1:6" ht="29.25" customHeight="1" x14ac:dyDescent="0.25">
      <c r="A48" s="4" t="s">
        <v>1077</v>
      </c>
      <c r="B48" s="750"/>
      <c r="C48" s="751"/>
      <c r="D48" s="751"/>
      <c r="E48" s="751"/>
      <c r="F48" s="752"/>
    </row>
    <row r="49" spans="1:6" ht="39" customHeight="1" x14ac:dyDescent="0.25">
      <c r="A49" s="516" t="s">
        <v>23</v>
      </c>
      <c r="B49" s="115">
        <v>18.2</v>
      </c>
      <c r="C49" s="115">
        <v>18.2</v>
      </c>
      <c r="D49" s="130" t="s">
        <v>120</v>
      </c>
      <c r="E49" s="43">
        <v>2751</v>
      </c>
      <c r="F49" s="133" t="s">
        <v>922</v>
      </c>
    </row>
    <row r="50" spans="1:6" ht="22.5" customHeight="1" x14ac:dyDescent="0.25">
      <c r="A50" s="516" t="s">
        <v>33</v>
      </c>
      <c r="B50" s="747" t="s">
        <v>35</v>
      </c>
      <c r="C50" s="748"/>
      <c r="D50" s="748"/>
      <c r="E50" s="748"/>
      <c r="F50" s="749"/>
    </row>
    <row r="51" spans="1:6" ht="21" customHeight="1" x14ac:dyDescent="0.25">
      <c r="A51" s="516" t="s">
        <v>37</v>
      </c>
      <c r="B51" s="747" t="s">
        <v>35</v>
      </c>
      <c r="C51" s="748"/>
      <c r="D51" s="748"/>
      <c r="E51" s="748"/>
      <c r="F51" s="749"/>
    </row>
    <row r="52" spans="1:6" ht="18" customHeight="1" thickBot="1" x14ac:dyDescent="0.3">
      <c r="A52" s="515" t="s">
        <v>39</v>
      </c>
      <c r="B52" s="747" t="s">
        <v>35</v>
      </c>
      <c r="C52" s="748"/>
      <c r="D52" s="748"/>
      <c r="E52" s="748"/>
      <c r="F52" s="749"/>
    </row>
    <row r="53" spans="1:6" ht="32.25" customHeight="1" x14ac:dyDescent="0.25">
      <c r="A53" s="5" t="s">
        <v>1070</v>
      </c>
      <c r="B53" s="750"/>
      <c r="C53" s="751"/>
      <c r="D53" s="751"/>
      <c r="E53" s="751"/>
      <c r="F53" s="752"/>
    </row>
    <row r="54" spans="1:6" ht="52.5" customHeight="1" x14ac:dyDescent="0.25">
      <c r="A54" s="73" t="s">
        <v>54</v>
      </c>
      <c r="B54" s="115">
        <v>93.88</v>
      </c>
      <c r="C54" s="115">
        <v>93.88</v>
      </c>
      <c r="D54" s="128" t="s">
        <v>146</v>
      </c>
      <c r="E54" s="43">
        <v>6967.79</v>
      </c>
      <c r="F54" s="131" t="s">
        <v>147</v>
      </c>
    </row>
    <row r="55" spans="1:6" ht="52.5" customHeight="1" x14ac:dyDescent="0.25">
      <c r="A55" s="73" t="s">
        <v>56</v>
      </c>
      <c r="B55" s="115">
        <v>26.34</v>
      </c>
      <c r="C55" s="115">
        <v>26.34</v>
      </c>
      <c r="D55" s="128" t="s">
        <v>148</v>
      </c>
      <c r="E55" s="115">
        <v>2307.4899999999998</v>
      </c>
      <c r="F55" s="84" t="s">
        <v>963</v>
      </c>
    </row>
    <row r="56" spans="1:6" ht="52.5" customHeight="1" x14ac:dyDescent="0.25">
      <c r="A56" s="73" t="s">
        <v>58</v>
      </c>
      <c r="B56" s="115">
        <v>15.61</v>
      </c>
      <c r="C56" s="115">
        <v>15.61</v>
      </c>
      <c r="D56" s="130" t="s">
        <v>149</v>
      </c>
      <c r="E56" s="43">
        <v>2791</v>
      </c>
      <c r="F56" s="131" t="s">
        <v>150</v>
      </c>
    </row>
    <row r="57" spans="1:6" ht="52.5" customHeight="1" thickBot="1" x14ac:dyDescent="0.3">
      <c r="A57" s="74" t="s">
        <v>61</v>
      </c>
      <c r="B57" s="118">
        <v>42</v>
      </c>
      <c r="C57" s="118">
        <v>42</v>
      </c>
      <c r="D57" s="144" t="s">
        <v>154</v>
      </c>
      <c r="E57" s="145">
        <v>2633</v>
      </c>
      <c r="F57" s="143" t="s">
        <v>155</v>
      </c>
    </row>
    <row r="58" spans="1:6" ht="23.25" customHeight="1" x14ac:dyDescent="0.25">
      <c r="A58" s="20" t="s">
        <v>1071</v>
      </c>
      <c r="B58" s="750"/>
      <c r="C58" s="751"/>
      <c r="D58" s="751"/>
      <c r="E58" s="751"/>
      <c r="F58" s="752"/>
    </row>
    <row r="59" spans="1:6" ht="59.25" customHeight="1" x14ac:dyDescent="0.25">
      <c r="A59" s="518" t="s">
        <v>62</v>
      </c>
      <c r="B59" s="115">
        <v>116.68</v>
      </c>
      <c r="C59" s="115">
        <v>116.68</v>
      </c>
      <c r="D59" s="130" t="s">
        <v>986</v>
      </c>
      <c r="E59" s="43">
        <v>3997</v>
      </c>
      <c r="F59" s="131" t="s">
        <v>156</v>
      </c>
    </row>
    <row r="60" spans="1:6" ht="48.75" customHeight="1" x14ac:dyDescent="0.25">
      <c r="A60" s="518" t="s">
        <v>63</v>
      </c>
      <c r="B60" s="117">
        <v>10.5</v>
      </c>
      <c r="C60" s="146">
        <v>10.5</v>
      </c>
      <c r="D60" s="130" t="s">
        <v>157</v>
      </c>
      <c r="E60" s="147">
        <v>1078</v>
      </c>
      <c r="F60" s="148" t="s">
        <v>84</v>
      </c>
    </row>
    <row r="61" spans="1:6" ht="36" customHeight="1" x14ac:dyDescent="0.25">
      <c r="A61" s="518" t="s">
        <v>64</v>
      </c>
      <c r="B61" s="99">
        <v>51.3</v>
      </c>
      <c r="C61" s="513">
        <v>51.3</v>
      </c>
      <c r="D61" s="130" t="s">
        <v>997</v>
      </c>
      <c r="E61" s="149">
        <v>15000</v>
      </c>
      <c r="F61" s="129" t="s">
        <v>158</v>
      </c>
    </row>
    <row r="62" spans="1:6" ht="47.25" customHeight="1" x14ac:dyDescent="0.25">
      <c r="A62" s="518" t="s">
        <v>65</v>
      </c>
      <c r="B62" s="150">
        <v>571.34</v>
      </c>
      <c r="C62" s="150">
        <v>571.34</v>
      </c>
      <c r="D62" s="130" t="s">
        <v>159</v>
      </c>
      <c r="E62" s="661">
        <v>11808.439999999999</v>
      </c>
      <c r="F62" s="151" t="s">
        <v>160</v>
      </c>
    </row>
    <row r="63" spans="1:6" ht="45.75" customHeight="1" x14ac:dyDescent="0.25">
      <c r="A63" s="518" t="s">
        <v>66</v>
      </c>
      <c r="B63" s="152" t="s">
        <v>999</v>
      </c>
      <c r="C63" s="153" t="s">
        <v>999</v>
      </c>
      <c r="D63" s="130" t="s">
        <v>161</v>
      </c>
      <c r="E63" s="661">
        <v>2739.38</v>
      </c>
      <c r="F63" s="159" t="s">
        <v>1000</v>
      </c>
    </row>
    <row r="64" spans="1:6" ht="49.5" customHeight="1" thickBot="1" x14ac:dyDescent="0.3">
      <c r="A64" s="112" t="s">
        <v>67</v>
      </c>
      <c r="B64" s="118">
        <v>194</v>
      </c>
      <c r="C64" s="118">
        <v>194</v>
      </c>
      <c r="D64" s="130" t="s">
        <v>162</v>
      </c>
      <c r="E64" s="154">
        <v>11747</v>
      </c>
      <c r="F64" s="143" t="s">
        <v>163</v>
      </c>
    </row>
    <row r="65" spans="1:6" ht="31.5" customHeight="1" x14ac:dyDescent="0.25">
      <c r="A65" s="4" t="s">
        <v>1072</v>
      </c>
      <c r="B65" s="750"/>
      <c r="C65" s="751"/>
      <c r="D65" s="751"/>
      <c r="E65" s="751"/>
      <c r="F65" s="752"/>
    </row>
    <row r="66" spans="1:6" ht="41.25" customHeight="1" x14ac:dyDescent="0.25">
      <c r="A66" s="518" t="s">
        <v>68</v>
      </c>
      <c r="B66" s="115" t="s">
        <v>35</v>
      </c>
      <c r="C66" s="115" t="s">
        <v>35</v>
      </c>
      <c r="D66" s="130" t="s">
        <v>164</v>
      </c>
      <c r="E66" s="661">
        <v>10330.52</v>
      </c>
      <c r="F66" s="129" t="s">
        <v>1008</v>
      </c>
    </row>
    <row r="67" spans="1:6" ht="42.75" customHeight="1" x14ac:dyDescent="0.25">
      <c r="A67" s="464" t="s">
        <v>69</v>
      </c>
      <c r="B67" s="115">
        <v>196</v>
      </c>
      <c r="C67" s="115">
        <v>197</v>
      </c>
      <c r="D67" s="130" t="s">
        <v>165</v>
      </c>
      <c r="E67" s="43">
        <v>17318</v>
      </c>
      <c r="F67" s="131" t="s">
        <v>1041</v>
      </c>
    </row>
    <row r="68" spans="1:6" ht="54.75" customHeight="1" x14ac:dyDescent="0.25">
      <c r="A68" s="518" t="s">
        <v>70</v>
      </c>
      <c r="B68" s="115" t="s">
        <v>1009</v>
      </c>
      <c r="C68" s="115" t="s">
        <v>1010</v>
      </c>
      <c r="D68" s="130" t="s">
        <v>166</v>
      </c>
      <c r="E68" s="664">
        <v>3875.08</v>
      </c>
      <c r="F68" s="131" t="s">
        <v>1011</v>
      </c>
    </row>
    <row r="69" spans="1:6" ht="57" customHeight="1" x14ac:dyDescent="0.25">
      <c r="A69" s="518" t="s">
        <v>71</v>
      </c>
      <c r="B69" s="99">
        <v>70</v>
      </c>
      <c r="C69" s="99">
        <v>55.1</v>
      </c>
      <c r="D69" s="130" t="s">
        <v>167</v>
      </c>
      <c r="E69" s="364">
        <v>9865</v>
      </c>
      <c r="F69" s="129" t="s">
        <v>1013</v>
      </c>
    </row>
    <row r="70" spans="1:6" ht="47.25" customHeight="1" x14ac:dyDescent="0.25">
      <c r="A70" s="518" t="s">
        <v>72</v>
      </c>
      <c r="B70" s="115">
        <v>84.38</v>
      </c>
      <c r="C70" s="115">
        <v>84.38</v>
      </c>
      <c r="D70" s="130" t="s">
        <v>168</v>
      </c>
      <c r="E70" s="473">
        <v>4300</v>
      </c>
      <c r="F70" s="131" t="s">
        <v>1025</v>
      </c>
    </row>
    <row r="71" spans="1:6" ht="51.75" customHeight="1" x14ac:dyDescent="0.25">
      <c r="A71" s="518" t="s">
        <v>73</v>
      </c>
      <c r="B71" s="115">
        <v>30.6</v>
      </c>
      <c r="C71" s="115">
        <v>30.6</v>
      </c>
      <c r="D71" s="130" t="s">
        <v>169</v>
      </c>
      <c r="E71" s="155">
        <v>11371.58</v>
      </c>
      <c r="F71" s="131" t="s">
        <v>1039</v>
      </c>
    </row>
    <row r="72" spans="1:6" ht="49.5" customHeight="1" x14ac:dyDescent="0.25">
      <c r="A72" s="518" t="s">
        <v>74</v>
      </c>
      <c r="B72" s="465">
        <v>449</v>
      </c>
      <c r="C72" s="465">
        <v>449</v>
      </c>
      <c r="D72" s="130" t="s">
        <v>170</v>
      </c>
      <c r="E72" s="10">
        <v>173082</v>
      </c>
      <c r="F72" s="517" t="s">
        <v>171</v>
      </c>
    </row>
    <row r="73" spans="1:6" ht="49.5" customHeight="1" thickBot="1" x14ac:dyDescent="0.3">
      <c r="A73" s="112" t="s">
        <v>75</v>
      </c>
      <c r="B73" s="118">
        <v>41.14</v>
      </c>
      <c r="C73" s="118">
        <v>41.14</v>
      </c>
      <c r="D73" s="144" t="s">
        <v>172</v>
      </c>
      <c r="E73" s="110">
        <v>2747.79</v>
      </c>
      <c r="F73" s="143" t="s">
        <v>1060</v>
      </c>
    </row>
    <row r="74" spans="1:6" ht="24" customHeight="1" thickBot="1" x14ac:dyDescent="0.3">
      <c r="A74" s="21" t="s">
        <v>76</v>
      </c>
      <c r="B74" s="120">
        <f>SUM(B5,B8,B9,B11,B13:B17,B18,B20:B26,B29:B32,B34:B39,B41,B43:B47,B49,B54:B57,B59:B64,B66:B73)</f>
        <v>15145.215999999999</v>
      </c>
      <c r="C74" s="120">
        <f>SUM(C5,C8,C9,C11,C13:C17,C18,C20:C26,C29:C32,C34:C39,C41,C43:C47,C49,C54:C57,C59:C64,C66:C73)</f>
        <v>13578.686000000002</v>
      </c>
      <c r="D74" s="120" t="s">
        <v>88</v>
      </c>
      <c r="E74" s="120">
        <f>SUM(E5,E8,E9,E11,E13:E17,E18,E20:E26,E29:E32,E34:E39,E41,E43:E47,E49,E54:E57,E59:E64,E66:E73)</f>
        <v>1053082.4575999998</v>
      </c>
      <c r="F74" s="157" t="s">
        <v>88</v>
      </c>
    </row>
    <row r="75" spans="1:6" x14ac:dyDescent="0.25">
      <c r="A75" s="122"/>
      <c r="B75" s="122"/>
      <c r="C75" s="122"/>
      <c r="D75" s="122"/>
      <c r="E75" s="122"/>
      <c r="F75" s="122"/>
    </row>
    <row r="76" spans="1:6" x14ac:dyDescent="0.25">
      <c r="A76" s="122"/>
      <c r="B76" s="122"/>
      <c r="C76" s="122"/>
      <c r="D76" s="122"/>
      <c r="E76" s="122"/>
      <c r="F76" s="122"/>
    </row>
  </sheetData>
  <mergeCells count="18">
    <mergeCell ref="B65:F65"/>
    <mergeCell ref="B40:F40"/>
    <mergeCell ref="B58:F58"/>
    <mergeCell ref="B48:F48"/>
    <mergeCell ref="B53:F53"/>
    <mergeCell ref="B42:F42"/>
    <mergeCell ref="B52:F52"/>
    <mergeCell ref="B19:F19"/>
    <mergeCell ref="B50:F50"/>
    <mergeCell ref="B51:F51"/>
    <mergeCell ref="B27:F27"/>
    <mergeCell ref="B28:F28"/>
    <mergeCell ref="B33:F33"/>
    <mergeCell ref="A1:F1"/>
    <mergeCell ref="B4:F4"/>
    <mergeCell ref="B12:F12"/>
    <mergeCell ref="B6:F6"/>
    <mergeCell ref="B10:F10"/>
  </mergeCells>
  <pageMargins left="0.7" right="0.7" top="0.75" bottom="0.75" header="0.3" footer="0.3"/>
  <ignoredErrors>
    <ignoredError sqref="B68:C68" numberStoredAsText="1"/>
  </ignoredError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8"/>
  <sheetViews>
    <sheetView workbookViewId="0">
      <pane xSplit="1" ySplit="4" topLeftCell="B5" activePane="bottomRight" state="frozen"/>
      <selection pane="topRight" activeCell="B1" sqref="B1"/>
      <selection pane="bottomLeft" activeCell="A5" sqref="A5"/>
      <selection pane="bottomRight" sqref="A1:N1"/>
    </sheetView>
  </sheetViews>
  <sheetFormatPr defaultRowHeight="15.75" x14ac:dyDescent="0.25"/>
  <cols>
    <col min="1" max="1" width="15.375" customWidth="1"/>
    <col min="2" max="2" width="10.875" customWidth="1"/>
    <col min="3" max="3" width="27.75" customWidth="1"/>
    <col min="4" max="13" width="10.875" customWidth="1"/>
    <col min="14" max="14" width="12.5" customWidth="1"/>
  </cols>
  <sheetData>
    <row r="1" spans="1:14" x14ac:dyDescent="0.25">
      <c r="A1" s="791" t="s">
        <v>173</v>
      </c>
      <c r="B1" s="791"/>
      <c r="C1" s="791"/>
      <c r="D1" s="791"/>
      <c r="E1" s="791"/>
      <c r="F1" s="791"/>
      <c r="G1" s="791"/>
      <c r="H1" s="791"/>
      <c r="I1" s="791"/>
      <c r="J1" s="791"/>
      <c r="K1" s="791"/>
      <c r="L1" s="791"/>
      <c r="M1" s="791"/>
      <c r="N1" s="791"/>
    </row>
    <row r="2" spans="1:14" ht="16.5" thickBot="1" x14ac:dyDescent="0.3">
      <c r="A2" s="94"/>
      <c r="B2" s="70"/>
      <c r="C2" s="160"/>
      <c r="D2" s="124"/>
      <c r="E2" s="124"/>
      <c r="F2" s="124"/>
      <c r="G2" s="124"/>
      <c r="H2" s="124"/>
      <c r="I2" s="124"/>
      <c r="J2" s="124"/>
      <c r="K2" s="124"/>
      <c r="L2" s="124"/>
      <c r="M2" s="124"/>
      <c r="N2" s="124"/>
    </row>
    <row r="3" spans="1:14" ht="28.5" customHeight="1" x14ac:dyDescent="0.25">
      <c r="A3" s="707" t="s">
        <v>1</v>
      </c>
      <c r="B3" s="792" t="s">
        <v>174</v>
      </c>
      <c r="C3" s="161" t="s">
        <v>175</v>
      </c>
      <c r="D3" s="792" t="s">
        <v>176</v>
      </c>
      <c r="E3" s="792"/>
      <c r="F3" s="792"/>
      <c r="G3" s="792"/>
      <c r="H3" s="792"/>
      <c r="I3" s="792"/>
      <c r="J3" s="792"/>
      <c r="K3" s="792"/>
      <c r="L3" s="792"/>
      <c r="M3" s="792"/>
      <c r="N3" s="794"/>
    </row>
    <row r="4" spans="1:14" ht="79.5" customHeight="1" thickBot="1" x14ac:dyDescent="0.3">
      <c r="A4" s="708"/>
      <c r="B4" s="793"/>
      <c r="C4" s="28" t="s">
        <v>177</v>
      </c>
      <c r="D4" s="162" t="s">
        <v>178</v>
      </c>
      <c r="E4" s="162" t="s">
        <v>179</v>
      </c>
      <c r="F4" s="162" t="s">
        <v>180</v>
      </c>
      <c r="G4" s="162" t="s">
        <v>181</v>
      </c>
      <c r="H4" s="162" t="s">
        <v>182</v>
      </c>
      <c r="I4" s="162" t="s">
        <v>183</v>
      </c>
      <c r="J4" s="162" t="s">
        <v>184</v>
      </c>
      <c r="K4" s="162" t="s">
        <v>185</v>
      </c>
      <c r="L4" s="162" t="s">
        <v>186</v>
      </c>
      <c r="M4" s="162" t="s">
        <v>187</v>
      </c>
      <c r="N4" s="163" t="s">
        <v>188</v>
      </c>
    </row>
    <row r="5" spans="1:14" ht="25.5" customHeight="1" x14ac:dyDescent="0.25">
      <c r="A5" s="4" t="s">
        <v>1068</v>
      </c>
      <c r="B5" s="795"/>
      <c r="C5" s="795"/>
      <c r="D5" s="795"/>
      <c r="E5" s="795"/>
      <c r="F5" s="795"/>
      <c r="G5" s="795"/>
      <c r="H5" s="795"/>
      <c r="I5" s="795"/>
      <c r="J5" s="795"/>
      <c r="K5" s="795"/>
      <c r="L5" s="795"/>
      <c r="M5" s="795"/>
      <c r="N5" s="796"/>
    </row>
    <row r="6" spans="1:14" ht="21.75" customHeight="1" x14ac:dyDescent="0.25">
      <c r="A6" s="776" t="s">
        <v>189</v>
      </c>
      <c r="B6" s="43" t="s">
        <v>190</v>
      </c>
      <c r="C6" s="164" t="s">
        <v>191</v>
      </c>
      <c r="D6" s="165"/>
      <c r="E6" s="165"/>
      <c r="F6" s="166">
        <v>1</v>
      </c>
      <c r="G6" s="166">
        <v>1</v>
      </c>
      <c r="H6" s="166">
        <v>1</v>
      </c>
      <c r="I6" s="166">
        <v>1</v>
      </c>
      <c r="J6" s="166">
        <v>1</v>
      </c>
      <c r="K6" s="166">
        <v>1</v>
      </c>
      <c r="L6" s="166">
        <v>1</v>
      </c>
      <c r="M6" s="166"/>
      <c r="N6" s="167"/>
    </row>
    <row r="7" spans="1:14" ht="26.25" customHeight="1" x14ac:dyDescent="0.25">
      <c r="A7" s="776"/>
      <c r="B7" s="43" t="s">
        <v>190</v>
      </c>
      <c r="C7" s="164" t="s">
        <v>192</v>
      </c>
      <c r="D7" s="165"/>
      <c r="E7" s="166">
        <v>1</v>
      </c>
      <c r="F7" s="166">
        <v>1</v>
      </c>
      <c r="G7" s="166">
        <v>1</v>
      </c>
      <c r="H7" s="166">
        <v>1</v>
      </c>
      <c r="I7" s="166">
        <v>1</v>
      </c>
      <c r="J7" s="166">
        <v>1</v>
      </c>
      <c r="K7" s="166">
        <v>1</v>
      </c>
      <c r="L7" s="166">
        <v>1</v>
      </c>
      <c r="M7" s="166"/>
      <c r="N7" s="167"/>
    </row>
    <row r="8" spans="1:14" ht="21" customHeight="1" x14ac:dyDescent="0.25">
      <c r="A8" s="776"/>
      <c r="B8" s="10" t="s">
        <v>193</v>
      </c>
      <c r="C8" s="164" t="s">
        <v>194</v>
      </c>
      <c r="D8" s="165"/>
      <c r="E8" s="166"/>
      <c r="F8" s="165"/>
      <c r="G8" s="166">
        <v>1</v>
      </c>
      <c r="H8" s="166">
        <v>1</v>
      </c>
      <c r="I8" s="166"/>
      <c r="J8" s="166"/>
      <c r="K8" s="166"/>
      <c r="L8" s="166"/>
      <c r="M8" s="166"/>
      <c r="N8" s="168"/>
    </row>
    <row r="9" spans="1:14" ht="24" customHeight="1" x14ac:dyDescent="0.25">
      <c r="A9" s="776"/>
      <c r="B9" s="10" t="s">
        <v>193</v>
      </c>
      <c r="C9" s="164" t="s">
        <v>195</v>
      </c>
      <c r="D9" s="165"/>
      <c r="E9" s="166"/>
      <c r="F9" s="165"/>
      <c r="G9" s="166">
        <v>1</v>
      </c>
      <c r="H9" s="166">
        <v>1</v>
      </c>
      <c r="I9" s="166">
        <v>1</v>
      </c>
      <c r="J9" s="166"/>
      <c r="K9" s="166"/>
      <c r="L9" s="166"/>
      <c r="M9" s="166"/>
      <c r="N9" s="168">
        <v>1</v>
      </c>
    </row>
    <row r="10" spans="1:14" ht="24" customHeight="1" x14ac:dyDescent="0.25">
      <c r="A10" s="776"/>
      <c r="B10" s="10" t="s">
        <v>193</v>
      </c>
      <c r="C10" s="164" t="s">
        <v>196</v>
      </c>
      <c r="D10" s="165"/>
      <c r="E10" s="166"/>
      <c r="F10" s="165"/>
      <c r="G10" s="166">
        <v>1</v>
      </c>
      <c r="H10" s="166">
        <v>1</v>
      </c>
      <c r="I10" s="166">
        <v>1</v>
      </c>
      <c r="J10" s="166"/>
      <c r="K10" s="166"/>
      <c r="L10" s="166"/>
      <c r="M10" s="166"/>
      <c r="N10" s="168">
        <v>1</v>
      </c>
    </row>
    <row r="11" spans="1:14" ht="27" customHeight="1" x14ac:dyDescent="0.25">
      <c r="A11" s="776"/>
      <c r="B11" s="10" t="s">
        <v>193</v>
      </c>
      <c r="C11" s="164" t="s">
        <v>197</v>
      </c>
      <c r="D11" s="165"/>
      <c r="E11" s="165"/>
      <c r="F11" s="165"/>
      <c r="G11" s="166">
        <v>1</v>
      </c>
      <c r="H11" s="166">
        <v>1</v>
      </c>
      <c r="I11" s="166">
        <v>1</v>
      </c>
      <c r="J11" s="166"/>
      <c r="K11" s="166"/>
      <c r="L11" s="166"/>
      <c r="M11" s="166"/>
      <c r="N11" s="168">
        <v>1</v>
      </c>
    </row>
    <row r="12" spans="1:14" ht="26.25" customHeight="1" x14ac:dyDescent="0.25">
      <c r="A12" s="773" t="s">
        <v>16</v>
      </c>
      <c r="B12" s="43" t="s">
        <v>190</v>
      </c>
      <c r="C12" s="164" t="s">
        <v>198</v>
      </c>
      <c r="D12" s="169"/>
      <c r="E12" s="170">
        <v>1</v>
      </c>
      <c r="F12" s="170">
        <v>1</v>
      </c>
      <c r="G12" s="170">
        <v>1</v>
      </c>
      <c r="H12" s="170">
        <v>1</v>
      </c>
      <c r="I12" s="170">
        <v>1</v>
      </c>
      <c r="J12" s="170">
        <v>1</v>
      </c>
      <c r="K12" s="170">
        <v>1</v>
      </c>
      <c r="L12" s="170">
        <v>1</v>
      </c>
      <c r="M12" s="170">
        <v>1</v>
      </c>
      <c r="N12" s="171"/>
    </row>
    <row r="13" spans="1:14" ht="24" customHeight="1" x14ac:dyDescent="0.25">
      <c r="A13" s="774"/>
      <c r="B13" s="43" t="s">
        <v>190</v>
      </c>
      <c r="C13" s="164" t="s">
        <v>199</v>
      </c>
      <c r="D13" s="169"/>
      <c r="E13" s="170">
        <v>1</v>
      </c>
      <c r="F13" s="170">
        <v>1</v>
      </c>
      <c r="G13" s="170">
        <v>1</v>
      </c>
      <c r="H13" s="170">
        <v>1</v>
      </c>
      <c r="I13" s="170">
        <v>1</v>
      </c>
      <c r="J13" s="170">
        <v>1</v>
      </c>
      <c r="K13" s="170">
        <v>1</v>
      </c>
      <c r="L13" s="170">
        <v>1</v>
      </c>
      <c r="M13" s="170">
        <v>1</v>
      </c>
      <c r="N13" s="171"/>
    </row>
    <row r="14" spans="1:14" ht="21" customHeight="1" x14ac:dyDescent="0.25">
      <c r="A14" s="775"/>
      <c r="B14" s="43" t="s">
        <v>190</v>
      </c>
      <c r="C14" s="164" t="s">
        <v>200</v>
      </c>
      <c r="D14" s="169"/>
      <c r="E14" s="170">
        <v>1</v>
      </c>
      <c r="F14" s="170">
        <v>1</v>
      </c>
      <c r="G14" s="170">
        <v>1</v>
      </c>
      <c r="H14" s="170">
        <v>1</v>
      </c>
      <c r="I14" s="170">
        <v>1</v>
      </c>
      <c r="J14" s="170">
        <v>1</v>
      </c>
      <c r="K14" s="170">
        <v>1</v>
      </c>
      <c r="L14" s="170">
        <v>1</v>
      </c>
      <c r="M14" s="170">
        <v>1</v>
      </c>
      <c r="N14" s="171"/>
    </row>
    <row r="15" spans="1:14" ht="24.75" customHeight="1" x14ac:dyDescent="0.25">
      <c r="A15" s="675" t="s">
        <v>85</v>
      </c>
      <c r="B15" s="43" t="s">
        <v>190</v>
      </c>
      <c r="C15" s="164" t="s">
        <v>831</v>
      </c>
      <c r="D15" s="169"/>
      <c r="E15" s="166">
        <v>1</v>
      </c>
      <c r="F15" s="166">
        <v>1</v>
      </c>
      <c r="G15" s="166">
        <v>1</v>
      </c>
      <c r="H15" s="166">
        <v>1</v>
      </c>
      <c r="I15" s="166">
        <v>1</v>
      </c>
      <c r="J15" s="166">
        <v>1</v>
      </c>
      <c r="K15" s="166">
        <v>1</v>
      </c>
      <c r="L15" s="166">
        <v>1</v>
      </c>
      <c r="M15" s="166">
        <v>1</v>
      </c>
      <c r="N15" s="171"/>
    </row>
    <row r="16" spans="1:14" ht="18.75" customHeight="1" x14ac:dyDescent="0.25">
      <c r="A16" s="776" t="s">
        <v>86</v>
      </c>
      <c r="B16" s="43" t="s">
        <v>190</v>
      </c>
      <c r="C16" s="164" t="s">
        <v>202</v>
      </c>
      <c r="D16" s="165"/>
      <c r="E16" s="166">
        <v>1</v>
      </c>
      <c r="F16" s="166">
        <v>1</v>
      </c>
      <c r="G16" s="166">
        <v>1</v>
      </c>
      <c r="H16" s="166">
        <v>1</v>
      </c>
      <c r="I16" s="166">
        <v>1</v>
      </c>
      <c r="J16" s="166">
        <v>1</v>
      </c>
      <c r="K16" s="166">
        <v>1</v>
      </c>
      <c r="L16" s="166">
        <v>1</v>
      </c>
      <c r="M16" s="165"/>
      <c r="N16" s="167"/>
    </row>
    <row r="17" spans="1:14" ht="23.25" customHeight="1" x14ac:dyDescent="0.25">
      <c r="A17" s="776"/>
      <c r="B17" s="43" t="s">
        <v>190</v>
      </c>
      <c r="C17" s="164" t="s">
        <v>203</v>
      </c>
      <c r="D17" s="165"/>
      <c r="E17" s="166">
        <v>1</v>
      </c>
      <c r="F17" s="166">
        <v>1</v>
      </c>
      <c r="G17" s="166">
        <v>1</v>
      </c>
      <c r="H17" s="166">
        <v>1</v>
      </c>
      <c r="I17" s="166">
        <v>1</v>
      </c>
      <c r="J17" s="166">
        <v>1</v>
      </c>
      <c r="K17" s="166">
        <v>1</v>
      </c>
      <c r="L17" s="166">
        <v>1</v>
      </c>
      <c r="M17" s="165"/>
      <c r="N17" s="167"/>
    </row>
    <row r="18" spans="1:14" ht="24.75" customHeight="1" x14ac:dyDescent="0.25">
      <c r="A18" s="776"/>
      <c r="B18" s="43" t="s">
        <v>190</v>
      </c>
      <c r="C18" s="164" t="s">
        <v>204</v>
      </c>
      <c r="D18" s="165"/>
      <c r="E18" s="165"/>
      <c r="F18" s="166">
        <v>1</v>
      </c>
      <c r="G18" s="165"/>
      <c r="H18" s="165"/>
      <c r="I18" s="165"/>
      <c r="J18" s="166">
        <v>1</v>
      </c>
      <c r="K18" s="166">
        <v>1</v>
      </c>
      <c r="L18" s="166">
        <v>1</v>
      </c>
      <c r="M18" s="165"/>
      <c r="N18" s="167"/>
    </row>
    <row r="19" spans="1:14" ht="19.5" customHeight="1" x14ac:dyDescent="0.25">
      <c r="A19" s="776"/>
      <c r="B19" s="43" t="s">
        <v>190</v>
      </c>
      <c r="C19" s="164" t="s">
        <v>205</v>
      </c>
      <c r="D19" s="165"/>
      <c r="E19" s="165"/>
      <c r="F19" s="166">
        <v>1</v>
      </c>
      <c r="G19" s="165"/>
      <c r="H19" s="165"/>
      <c r="I19" s="165"/>
      <c r="J19" s="166">
        <v>1</v>
      </c>
      <c r="K19" s="166">
        <v>1</v>
      </c>
      <c r="L19" s="166">
        <v>1</v>
      </c>
      <c r="M19" s="165"/>
      <c r="N19" s="167"/>
    </row>
    <row r="20" spans="1:14" x14ac:dyDescent="0.25">
      <c r="A20" s="776"/>
      <c r="B20" s="43" t="s">
        <v>190</v>
      </c>
      <c r="C20" s="164" t="s">
        <v>206</v>
      </c>
      <c r="D20" s="165"/>
      <c r="E20" s="165"/>
      <c r="F20" s="166">
        <v>1</v>
      </c>
      <c r="G20" s="165"/>
      <c r="H20" s="165"/>
      <c r="I20" s="165"/>
      <c r="J20" s="166">
        <v>1</v>
      </c>
      <c r="K20" s="166">
        <v>1</v>
      </c>
      <c r="L20" s="166">
        <v>1</v>
      </c>
      <c r="M20" s="165"/>
      <c r="N20" s="167"/>
    </row>
    <row r="21" spans="1:14" ht="24" customHeight="1" x14ac:dyDescent="0.25">
      <c r="A21" s="776"/>
      <c r="B21" s="43" t="s">
        <v>190</v>
      </c>
      <c r="C21" s="164" t="s">
        <v>207</v>
      </c>
      <c r="D21" s="165"/>
      <c r="E21" s="165"/>
      <c r="F21" s="166">
        <v>1</v>
      </c>
      <c r="G21" s="165"/>
      <c r="H21" s="165"/>
      <c r="I21" s="165"/>
      <c r="J21" s="166">
        <v>1</v>
      </c>
      <c r="K21" s="166">
        <v>1</v>
      </c>
      <c r="L21" s="166">
        <v>1</v>
      </c>
      <c r="M21" s="165"/>
      <c r="N21" s="167"/>
    </row>
    <row r="22" spans="1:14" x14ac:dyDescent="0.25">
      <c r="A22" s="776"/>
      <c r="B22" s="43" t="s">
        <v>190</v>
      </c>
      <c r="C22" s="164" t="s">
        <v>208</v>
      </c>
      <c r="D22" s="165"/>
      <c r="E22" s="165"/>
      <c r="F22" s="166">
        <v>1</v>
      </c>
      <c r="G22" s="165"/>
      <c r="H22" s="165"/>
      <c r="I22" s="165"/>
      <c r="J22" s="166">
        <v>1</v>
      </c>
      <c r="K22" s="166">
        <v>1</v>
      </c>
      <c r="L22" s="166">
        <v>1</v>
      </c>
      <c r="M22" s="165"/>
      <c r="N22" s="167"/>
    </row>
    <row r="23" spans="1:14" x14ac:dyDescent="0.25">
      <c r="A23" s="776"/>
      <c r="B23" s="43" t="s">
        <v>190</v>
      </c>
      <c r="C23" s="164" t="s">
        <v>205</v>
      </c>
      <c r="D23" s="165"/>
      <c r="E23" s="165"/>
      <c r="F23" s="166">
        <v>1</v>
      </c>
      <c r="G23" s="165"/>
      <c r="H23" s="165"/>
      <c r="I23" s="165"/>
      <c r="J23" s="166">
        <v>1</v>
      </c>
      <c r="K23" s="166">
        <v>1</v>
      </c>
      <c r="L23" s="166">
        <v>1</v>
      </c>
      <c r="M23" s="165"/>
      <c r="N23" s="167"/>
    </row>
    <row r="24" spans="1:14" x14ac:dyDescent="0.25">
      <c r="A24" s="776"/>
      <c r="B24" s="43" t="s">
        <v>190</v>
      </c>
      <c r="C24" s="164" t="s">
        <v>209</v>
      </c>
      <c r="D24" s="165"/>
      <c r="E24" s="165"/>
      <c r="F24" s="166">
        <v>1</v>
      </c>
      <c r="G24" s="165"/>
      <c r="H24" s="165"/>
      <c r="I24" s="165"/>
      <c r="J24" s="166">
        <v>1</v>
      </c>
      <c r="K24" s="166">
        <v>1</v>
      </c>
      <c r="L24" s="166">
        <v>1</v>
      </c>
      <c r="M24" s="165"/>
      <c r="N24" s="167"/>
    </row>
    <row r="25" spans="1:14" x14ac:dyDescent="0.25">
      <c r="A25" s="776"/>
      <c r="B25" s="43" t="s">
        <v>190</v>
      </c>
      <c r="C25" s="164" t="s">
        <v>210</v>
      </c>
      <c r="D25" s="165"/>
      <c r="E25" s="165"/>
      <c r="F25" s="166">
        <v>1</v>
      </c>
      <c r="G25" s="165"/>
      <c r="H25" s="165"/>
      <c r="I25" s="165"/>
      <c r="J25" s="166">
        <v>1</v>
      </c>
      <c r="K25" s="166">
        <v>1</v>
      </c>
      <c r="L25" s="166">
        <v>1</v>
      </c>
      <c r="M25" s="165"/>
      <c r="N25" s="167"/>
    </row>
    <row r="26" spans="1:14" x14ac:dyDescent="0.25">
      <c r="A26" s="776"/>
      <c r="B26" s="43" t="s">
        <v>190</v>
      </c>
      <c r="C26" s="164" t="s">
        <v>211</v>
      </c>
      <c r="D26" s="165"/>
      <c r="E26" s="165"/>
      <c r="F26" s="166">
        <v>1</v>
      </c>
      <c r="G26" s="165"/>
      <c r="H26" s="165"/>
      <c r="I26" s="165"/>
      <c r="J26" s="166">
        <v>1</v>
      </c>
      <c r="K26" s="166">
        <v>1</v>
      </c>
      <c r="L26" s="166">
        <v>1</v>
      </c>
      <c r="M26" s="165"/>
      <c r="N26" s="167"/>
    </row>
    <row r="27" spans="1:14" x14ac:dyDescent="0.25">
      <c r="A27" s="776"/>
      <c r="B27" s="43" t="s">
        <v>190</v>
      </c>
      <c r="C27" s="164" t="s">
        <v>212</v>
      </c>
      <c r="D27" s="165"/>
      <c r="E27" s="165"/>
      <c r="F27" s="166">
        <v>1</v>
      </c>
      <c r="G27" s="165"/>
      <c r="H27" s="165"/>
      <c r="I27" s="165"/>
      <c r="J27" s="166">
        <v>1</v>
      </c>
      <c r="K27" s="166">
        <v>1</v>
      </c>
      <c r="L27" s="166">
        <v>1</v>
      </c>
      <c r="M27" s="165"/>
      <c r="N27" s="167"/>
    </row>
    <row r="28" spans="1:14" x14ac:dyDescent="0.25">
      <c r="A28" s="776"/>
      <c r="B28" s="43" t="s">
        <v>190</v>
      </c>
      <c r="C28" s="164" t="s">
        <v>213</v>
      </c>
      <c r="D28" s="165"/>
      <c r="E28" s="165"/>
      <c r="F28" s="166">
        <v>1</v>
      </c>
      <c r="G28" s="165"/>
      <c r="H28" s="165"/>
      <c r="I28" s="165"/>
      <c r="J28" s="166">
        <v>1</v>
      </c>
      <c r="K28" s="166">
        <v>1</v>
      </c>
      <c r="L28" s="166">
        <v>1</v>
      </c>
      <c r="M28" s="165"/>
      <c r="N28" s="167"/>
    </row>
    <row r="29" spans="1:14" x14ac:dyDescent="0.25">
      <c r="A29" s="797" t="s">
        <v>214</v>
      </c>
      <c r="B29" s="43" t="s">
        <v>190</v>
      </c>
      <c r="C29" s="164" t="s">
        <v>215</v>
      </c>
      <c r="D29" s="165"/>
      <c r="E29" s="166">
        <v>1</v>
      </c>
      <c r="F29" s="166">
        <v>1</v>
      </c>
      <c r="G29" s="166">
        <v>1</v>
      </c>
      <c r="H29" s="166">
        <v>1</v>
      </c>
      <c r="I29" s="166">
        <v>1</v>
      </c>
      <c r="J29" s="166">
        <v>1</v>
      </c>
      <c r="K29" s="166">
        <v>1</v>
      </c>
      <c r="L29" s="166">
        <v>1</v>
      </c>
      <c r="M29" s="166">
        <v>1</v>
      </c>
      <c r="N29" s="167"/>
    </row>
    <row r="30" spans="1:14" x14ac:dyDescent="0.25">
      <c r="A30" s="797"/>
      <c r="B30" s="43" t="s">
        <v>190</v>
      </c>
      <c r="C30" s="164" t="s">
        <v>216</v>
      </c>
      <c r="D30" s="165"/>
      <c r="E30" s="166">
        <v>1</v>
      </c>
      <c r="F30" s="166">
        <v>1</v>
      </c>
      <c r="G30" s="166">
        <v>1</v>
      </c>
      <c r="H30" s="166">
        <v>1</v>
      </c>
      <c r="I30" s="166">
        <v>1</v>
      </c>
      <c r="J30" s="166">
        <v>1</v>
      </c>
      <c r="K30" s="166">
        <v>1</v>
      </c>
      <c r="L30" s="166">
        <v>1</v>
      </c>
      <c r="M30" s="166">
        <v>1</v>
      </c>
      <c r="N30" s="167"/>
    </row>
    <row r="31" spans="1:14" x14ac:dyDescent="0.25">
      <c r="A31" s="777" t="s">
        <v>20</v>
      </c>
      <c r="B31" s="43" t="s">
        <v>190</v>
      </c>
      <c r="C31" s="172" t="s">
        <v>217</v>
      </c>
      <c r="D31" s="169"/>
      <c r="E31" s="166">
        <v>1</v>
      </c>
      <c r="F31" s="166">
        <v>1</v>
      </c>
      <c r="G31" s="166">
        <v>1</v>
      </c>
      <c r="H31" s="166">
        <v>1</v>
      </c>
      <c r="I31" s="166">
        <v>1</v>
      </c>
      <c r="J31" s="166">
        <v>1</v>
      </c>
      <c r="K31" s="166">
        <v>1</v>
      </c>
      <c r="L31" s="166">
        <v>1</v>
      </c>
      <c r="M31" s="166">
        <v>1</v>
      </c>
      <c r="N31" s="171"/>
    </row>
    <row r="32" spans="1:14" ht="31.5" x14ac:dyDescent="0.25">
      <c r="A32" s="782"/>
      <c r="B32" s="43" t="s">
        <v>190</v>
      </c>
      <c r="C32" s="172" t="s">
        <v>218</v>
      </c>
      <c r="D32" s="169"/>
      <c r="E32" s="166">
        <v>1</v>
      </c>
      <c r="F32" s="166">
        <v>1</v>
      </c>
      <c r="G32" s="166">
        <v>1</v>
      </c>
      <c r="H32" s="166">
        <v>1</v>
      </c>
      <c r="I32" s="166">
        <v>1</v>
      </c>
      <c r="J32" s="166">
        <v>1</v>
      </c>
      <c r="K32" s="166">
        <v>1</v>
      </c>
      <c r="L32" s="166">
        <v>1</v>
      </c>
      <c r="M32" s="166">
        <v>1</v>
      </c>
      <c r="N32" s="171"/>
    </row>
    <row r="33" spans="1:14" x14ac:dyDescent="0.25">
      <c r="A33" s="782"/>
      <c r="B33" s="43" t="s">
        <v>190</v>
      </c>
      <c r="C33" s="172" t="s">
        <v>219</v>
      </c>
      <c r="D33" s="169"/>
      <c r="E33" s="166">
        <v>1</v>
      </c>
      <c r="F33" s="166">
        <v>1</v>
      </c>
      <c r="G33" s="166">
        <v>1</v>
      </c>
      <c r="H33" s="166">
        <v>1</v>
      </c>
      <c r="I33" s="166">
        <v>1</v>
      </c>
      <c r="J33" s="166">
        <v>1</v>
      </c>
      <c r="K33" s="166">
        <v>1</v>
      </c>
      <c r="L33" s="166">
        <v>1</v>
      </c>
      <c r="M33" s="166">
        <v>1</v>
      </c>
      <c r="N33" s="171"/>
    </row>
    <row r="34" spans="1:14" x14ac:dyDescent="0.25">
      <c r="A34" s="778"/>
      <c r="B34" s="43" t="s">
        <v>190</v>
      </c>
      <c r="C34" s="173" t="s">
        <v>220</v>
      </c>
      <c r="D34" s="43"/>
      <c r="E34" s="166">
        <v>1</v>
      </c>
      <c r="F34" s="166">
        <v>1</v>
      </c>
      <c r="G34" s="166">
        <v>1</v>
      </c>
      <c r="H34" s="166">
        <v>1</v>
      </c>
      <c r="I34" s="166">
        <v>1</v>
      </c>
      <c r="J34" s="166">
        <v>1</v>
      </c>
      <c r="K34" s="166">
        <v>1</v>
      </c>
      <c r="L34" s="166">
        <v>1</v>
      </c>
      <c r="M34" s="166">
        <v>1</v>
      </c>
      <c r="N34" s="174"/>
    </row>
    <row r="35" spans="1:14" ht="18" customHeight="1" x14ac:dyDescent="0.25">
      <c r="A35" s="773" t="s">
        <v>21</v>
      </c>
      <c r="B35" s="43" t="s">
        <v>190</v>
      </c>
      <c r="C35" s="175" t="s">
        <v>221</v>
      </c>
      <c r="D35" s="165"/>
      <c r="E35" s="166">
        <v>1</v>
      </c>
      <c r="F35" s="166">
        <v>1</v>
      </c>
      <c r="G35" s="166">
        <v>1</v>
      </c>
      <c r="H35" s="166">
        <v>1</v>
      </c>
      <c r="I35" s="166">
        <v>1</v>
      </c>
      <c r="J35" s="166">
        <v>1</v>
      </c>
      <c r="K35" s="166">
        <v>1</v>
      </c>
      <c r="L35" s="166">
        <v>1</v>
      </c>
      <c r="M35" s="166">
        <v>1</v>
      </c>
      <c r="N35" s="167"/>
    </row>
    <row r="36" spans="1:14" ht="39.75" customHeight="1" x14ac:dyDescent="0.25">
      <c r="A36" s="774"/>
      <c r="B36" s="43" t="s">
        <v>190</v>
      </c>
      <c r="C36" s="164" t="s">
        <v>222</v>
      </c>
      <c r="D36" s="165"/>
      <c r="E36" s="166">
        <v>1</v>
      </c>
      <c r="F36" s="166">
        <v>1</v>
      </c>
      <c r="G36" s="166">
        <v>1</v>
      </c>
      <c r="H36" s="166">
        <v>1</v>
      </c>
      <c r="I36" s="166">
        <v>1</v>
      </c>
      <c r="J36" s="166">
        <v>1</v>
      </c>
      <c r="K36" s="166">
        <v>1</v>
      </c>
      <c r="L36" s="166">
        <v>1</v>
      </c>
      <c r="M36" s="166">
        <v>1</v>
      </c>
      <c r="N36" s="167"/>
    </row>
    <row r="37" spans="1:14" ht="33" customHeight="1" thickBot="1" x14ac:dyDescent="0.3">
      <c r="A37" s="775"/>
      <c r="B37" s="43" t="s">
        <v>190</v>
      </c>
      <c r="C37" s="164" t="s">
        <v>223</v>
      </c>
      <c r="D37" s="165"/>
      <c r="E37" s="166">
        <v>1</v>
      </c>
      <c r="F37" s="166">
        <v>1</v>
      </c>
      <c r="G37" s="166">
        <v>1</v>
      </c>
      <c r="H37" s="166">
        <v>1</v>
      </c>
      <c r="I37" s="166">
        <v>1</v>
      </c>
      <c r="J37" s="166">
        <v>1</v>
      </c>
      <c r="K37" s="166">
        <v>1</v>
      </c>
      <c r="L37" s="166">
        <v>1</v>
      </c>
      <c r="M37" s="166">
        <v>1</v>
      </c>
      <c r="N37" s="167"/>
    </row>
    <row r="38" spans="1:14" ht="29.25" customHeight="1" x14ac:dyDescent="0.25">
      <c r="A38" s="75" t="s">
        <v>1069</v>
      </c>
      <c r="B38" s="783"/>
      <c r="C38" s="783"/>
      <c r="D38" s="783"/>
      <c r="E38" s="783"/>
      <c r="F38" s="783"/>
      <c r="G38" s="783"/>
      <c r="H38" s="783"/>
      <c r="I38" s="783"/>
      <c r="J38" s="783"/>
      <c r="K38" s="783"/>
      <c r="L38" s="783"/>
      <c r="M38" s="783"/>
      <c r="N38" s="784"/>
    </row>
    <row r="39" spans="1:14" ht="23.25" customHeight="1" x14ac:dyDescent="0.25">
      <c r="A39" s="777" t="s">
        <v>22</v>
      </c>
      <c r="B39" s="43" t="s">
        <v>190</v>
      </c>
      <c r="C39" s="164" t="s">
        <v>224</v>
      </c>
      <c r="D39" s="165" t="s">
        <v>225</v>
      </c>
      <c r="E39" s="166">
        <v>1</v>
      </c>
      <c r="F39" s="166">
        <v>1</v>
      </c>
      <c r="G39" s="166">
        <v>1</v>
      </c>
      <c r="H39" s="166">
        <v>1</v>
      </c>
      <c r="I39" s="166">
        <v>1</v>
      </c>
      <c r="J39" s="166">
        <v>1</v>
      </c>
      <c r="K39" s="166">
        <v>1</v>
      </c>
      <c r="L39" s="166">
        <v>1</v>
      </c>
      <c r="M39" s="166">
        <v>1</v>
      </c>
      <c r="N39" s="167"/>
    </row>
    <row r="40" spans="1:14" ht="23.25" customHeight="1" x14ac:dyDescent="0.25">
      <c r="A40" s="782"/>
      <c r="B40" s="43" t="s">
        <v>190</v>
      </c>
      <c r="C40" s="164" t="s">
        <v>226</v>
      </c>
      <c r="D40" s="165" t="s">
        <v>225</v>
      </c>
      <c r="E40" s="166">
        <v>1</v>
      </c>
      <c r="F40" s="166">
        <v>1</v>
      </c>
      <c r="G40" s="166">
        <v>1</v>
      </c>
      <c r="H40" s="166">
        <v>1</v>
      </c>
      <c r="I40" s="166">
        <v>1</v>
      </c>
      <c r="J40" s="166">
        <v>1</v>
      </c>
      <c r="K40" s="166">
        <v>1</v>
      </c>
      <c r="L40" s="166">
        <v>1</v>
      </c>
      <c r="M40" s="166">
        <v>1</v>
      </c>
      <c r="N40" s="167"/>
    </row>
    <row r="41" spans="1:14" ht="23.25" customHeight="1" x14ac:dyDescent="0.25">
      <c r="A41" s="782"/>
      <c r="B41" s="43" t="s">
        <v>190</v>
      </c>
      <c r="C41" s="164" t="s">
        <v>227</v>
      </c>
      <c r="D41" s="165"/>
      <c r="E41" s="165"/>
      <c r="F41" s="165"/>
      <c r="G41" s="165"/>
      <c r="H41" s="165"/>
      <c r="I41" s="165"/>
      <c r="J41" s="165"/>
      <c r="K41" s="165"/>
      <c r="L41" s="165"/>
      <c r="M41" s="166">
        <v>1</v>
      </c>
      <c r="N41" s="167"/>
    </row>
    <row r="42" spans="1:14" ht="23.25" customHeight="1" x14ac:dyDescent="0.25">
      <c r="A42" s="782"/>
      <c r="B42" s="43" t="s">
        <v>193</v>
      </c>
      <c r="C42" s="164" t="s">
        <v>228</v>
      </c>
      <c r="D42" s="166">
        <v>1</v>
      </c>
      <c r="E42" s="166"/>
      <c r="F42" s="166"/>
      <c r="G42" s="166"/>
      <c r="H42" s="166"/>
      <c r="I42" s="166"/>
      <c r="J42" s="166"/>
      <c r="K42" s="166"/>
      <c r="L42" s="166"/>
      <c r="M42" s="166"/>
      <c r="N42" s="167"/>
    </row>
    <row r="43" spans="1:14" ht="23.25" customHeight="1" x14ac:dyDescent="0.25">
      <c r="A43" s="782"/>
      <c r="B43" s="43" t="s">
        <v>193</v>
      </c>
      <c r="C43" s="164" t="s">
        <v>229</v>
      </c>
      <c r="D43" s="166">
        <v>1</v>
      </c>
      <c r="E43" s="166"/>
      <c r="F43" s="166"/>
      <c r="G43" s="166">
        <v>1</v>
      </c>
      <c r="H43" s="166">
        <v>1</v>
      </c>
      <c r="I43" s="166">
        <v>1</v>
      </c>
      <c r="J43" s="166"/>
      <c r="K43" s="166"/>
      <c r="L43" s="166"/>
      <c r="M43" s="166"/>
      <c r="N43" s="167"/>
    </row>
    <row r="44" spans="1:14" ht="42" customHeight="1" x14ac:dyDescent="0.25">
      <c r="A44" s="782"/>
      <c r="B44" s="43" t="s">
        <v>193</v>
      </c>
      <c r="C44" s="164" t="s">
        <v>230</v>
      </c>
      <c r="D44" s="166"/>
      <c r="E44" s="166"/>
      <c r="F44" s="166"/>
      <c r="G44" s="166">
        <v>1</v>
      </c>
      <c r="H44" s="166">
        <v>1</v>
      </c>
      <c r="I44" s="166">
        <v>1</v>
      </c>
      <c r="J44" s="166">
        <v>1</v>
      </c>
      <c r="K44" s="166">
        <v>1</v>
      </c>
      <c r="L44" s="166"/>
      <c r="M44" s="166">
        <v>1</v>
      </c>
      <c r="N44" s="167"/>
    </row>
    <row r="45" spans="1:14" ht="23.25" customHeight="1" x14ac:dyDescent="0.25">
      <c r="A45" s="782"/>
      <c r="B45" s="43" t="s">
        <v>193</v>
      </c>
      <c r="C45" s="164" t="s">
        <v>231</v>
      </c>
      <c r="D45" s="166"/>
      <c r="E45" s="166"/>
      <c r="F45" s="166">
        <v>1</v>
      </c>
      <c r="G45" s="166"/>
      <c r="H45" s="166"/>
      <c r="I45" s="166"/>
      <c r="J45" s="166"/>
      <c r="K45" s="166"/>
      <c r="L45" s="166"/>
      <c r="M45" s="166"/>
      <c r="N45" s="167"/>
    </row>
    <row r="46" spans="1:14" ht="23.25" customHeight="1" x14ac:dyDescent="0.25">
      <c r="A46" s="778"/>
      <c r="B46" s="43" t="s">
        <v>193</v>
      </c>
      <c r="C46" s="164" t="s">
        <v>232</v>
      </c>
      <c r="D46" s="166"/>
      <c r="E46" s="166"/>
      <c r="F46" s="166"/>
      <c r="G46" s="166">
        <v>1</v>
      </c>
      <c r="H46" s="166">
        <v>1</v>
      </c>
      <c r="I46" s="166">
        <v>1</v>
      </c>
      <c r="J46" s="166">
        <v>1</v>
      </c>
      <c r="K46" s="166">
        <v>1</v>
      </c>
      <c r="L46" s="166"/>
      <c r="M46" s="166">
        <v>1</v>
      </c>
      <c r="N46" s="167"/>
    </row>
    <row r="47" spans="1:14" ht="23.25" customHeight="1" x14ac:dyDescent="0.25">
      <c r="A47" s="776" t="s">
        <v>24</v>
      </c>
      <c r="B47" s="43" t="s">
        <v>190</v>
      </c>
      <c r="C47" s="164" t="s">
        <v>234</v>
      </c>
      <c r="D47" s="166"/>
      <c r="E47" s="166">
        <v>1</v>
      </c>
      <c r="F47" s="166"/>
      <c r="G47" s="166">
        <v>1</v>
      </c>
      <c r="H47" s="166">
        <v>1</v>
      </c>
      <c r="I47" s="166">
        <v>1</v>
      </c>
      <c r="J47" s="166">
        <v>1</v>
      </c>
      <c r="K47" s="166">
        <v>1</v>
      </c>
      <c r="L47" s="166">
        <v>1</v>
      </c>
      <c r="M47" s="166">
        <v>1</v>
      </c>
      <c r="N47" s="168">
        <v>1</v>
      </c>
    </row>
    <row r="48" spans="1:14" ht="23.25" customHeight="1" x14ac:dyDescent="0.25">
      <c r="A48" s="776"/>
      <c r="B48" s="43" t="s">
        <v>193</v>
      </c>
      <c r="C48" s="164" t="s">
        <v>234</v>
      </c>
      <c r="D48" s="165"/>
      <c r="E48" s="165"/>
      <c r="F48" s="166">
        <v>1</v>
      </c>
      <c r="G48" s="165"/>
      <c r="H48" s="165"/>
      <c r="I48" s="165"/>
      <c r="J48" s="165"/>
      <c r="K48" s="165"/>
      <c r="L48" s="165"/>
      <c r="M48" s="165"/>
      <c r="N48" s="167"/>
    </row>
    <row r="49" spans="1:14" ht="23.25" customHeight="1" x14ac:dyDescent="0.25">
      <c r="A49" s="777" t="s">
        <v>25</v>
      </c>
      <c r="B49" s="43" t="s">
        <v>190</v>
      </c>
      <c r="C49" s="164" t="s">
        <v>235</v>
      </c>
      <c r="D49" s="165"/>
      <c r="E49" s="166">
        <v>1</v>
      </c>
      <c r="F49" s="166">
        <v>1</v>
      </c>
      <c r="G49" s="166">
        <v>1</v>
      </c>
      <c r="H49" s="166">
        <v>1</v>
      </c>
      <c r="I49" s="166">
        <v>1</v>
      </c>
      <c r="J49" s="166">
        <v>1</v>
      </c>
      <c r="K49" s="166">
        <v>1</v>
      </c>
      <c r="L49" s="166">
        <v>1</v>
      </c>
      <c r="M49" s="166">
        <v>1</v>
      </c>
      <c r="N49" s="168"/>
    </row>
    <row r="50" spans="1:14" ht="23.25" customHeight="1" x14ac:dyDescent="0.25">
      <c r="A50" s="782"/>
      <c r="B50" s="43" t="s">
        <v>190</v>
      </c>
      <c r="C50" s="164" t="s">
        <v>236</v>
      </c>
      <c r="D50" s="165"/>
      <c r="E50" s="166">
        <v>1</v>
      </c>
      <c r="F50" s="166">
        <v>1</v>
      </c>
      <c r="G50" s="166">
        <v>1</v>
      </c>
      <c r="H50" s="166">
        <v>1</v>
      </c>
      <c r="I50" s="166">
        <v>1</v>
      </c>
      <c r="J50" s="166">
        <v>1</v>
      </c>
      <c r="K50" s="166">
        <v>1</v>
      </c>
      <c r="L50" s="166">
        <v>1</v>
      </c>
      <c r="M50" s="166">
        <v>1</v>
      </c>
      <c r="N50" s="168"/>
    </row>
    <row r="51" spans="1:14" ht="36" customHeight="1" x14ac:dyDescent="0.25">
      <c r="A51" s="782"/>
      <c r="B51" s="43" t="s">
        <v>193</v>
      </c>
      <c r="C51" s="164" t="s">
        <v>843</v>
      </c>
      <c r="D51" s="165"/>
      <c r="E51" s="166"/>
      <c r="F51" s="166">
        <v>1</v>
      </c>
      <c r="G51" s="166"/>
      <c r="H51" s="166"/>
      <c r="I51" s="166"/>
      <c r="J51" s="166"/>
      <c r="K51" s="166"/>
      <c r="L51" s="166"/>
      <c r="M51" s="166"/>
      <c r="N51" s="168"/>
    </row>
    <row r="52" spans="1:14" ht="23.25" customHeight="1" x14ac:dyDescent="0.25">
      <c r="A52" s="782"/>
      <c r="B52" s="43" t="s">
        <v>190</v>
      </c>
      <c r="C52" s="164" t="s">
        <v>237</v>
      </c>
      <c r="D52" s="165"/>
      <c r="E52" s="166">
        <v>1</v>
      </c>
      <c r="F52" s="166">
        <v>1</v>
      </c>
      <c r="G52" s="166">
        <v>1</v>
      </c>
      <c r="H52" s="166">
        <v>1</v>
      </c>
      <c r="I52" s="166">
        <v>1</v>
      </c>
      <c r="J52" s="166">
        <v>1</v>
      </c>
      <c r="K52" s="166">
        <v>1</v>
      </c>
      <c r="L52" s="166">
        <v>1</v>
      </c>
      <c r="M52" s="166">
        <v>1</v>
      </c>
      <c r="N52" s="168"/>
    </row>
    <row r="53" spans="1:14" ht="23.25" customHeight="1" x14ac:dyDescent="0.25">
      <c r="A53" s="782"/>
      <c r="B53" s="43" t="s">
        <v>190</v>
      </c>
      <c r="C53" s="164" t="s">
        <v>238</v>
      </c>
      <c r="D53" s="165"/>
      <c r="E53" s="166">
        <v>1</v>
      </c>
      <c r="F53" s="166">
        <v>1</v>
      </c>
      <c r="G53" s="166">
        <v>1</v>
      </c>
      <c r="H53" s="166">
        <v>1</v>
      </c>
      <c r="I53" s="166">
        <v>1</v>
      </c>
      <c r="J53" s="166">
        <v>1</v>
      </c>
      <c r="K53" s="166">
        <v>1</v>
      </c>
      <c r="L53" s="166">
        <v>1</v>
      </c>
      <c r="M53" s="166">
        <v>1</v>
      </c>
      <c r="N53" s="168"/>
    </row>
    <row r="54" spans="1:14" ht="23.25" customHeight="1" x14ac:dyDescent="0.25">
      <c r="A54" s="782"/>
      <c r="B54" s="43" t="s">
        <v>190</v>
      </c>
      <c r="C54" s="164" t="s">
        <v>239</v>
      </c>
      <c r="D54" s="165"/>
      <c r="E54" s="166">
        <v>1</v>
      </c>
      <c r="F54" s="166">
        <v>1</v>
      </c>
      <c r="G54" s="166">
        <v>1</v>
      </c>
      <c r="H54" s="166">
        <v>1</v>
      </c>
      <c r="I54" s="166">
        <v>1</v>
      </c>
      <c r="J54" s="166">
        <v>1</v>
      </c>
      <c r="K54" s="166">
        <v>1</v>
      </c>
      <c r="L54" s="166">
        <v>1</v>
      </c>
      <c r="M54" s="166">
        <v>1</v>
      </c>
      <c r="N54" s="168"/>
    </row>
    <row r="55" spans="1:14" ht="23.25" customHeight="1" x14ac:dyDescent="0.25">
      <c r="A55" s="782"/>
      <c r="B55" s="43" t="s">
        <v>190</v>
      </c>
      <c r="C55" s="164" t="s">
        <v>240</v>
      </c>
      <c r="D55" s="165"/>
      <c r="E55" s="166">
        <v>1</v>
      </c>
      <c r="F55" s="166">
        <v>1</v>
      </c>
      <c r="G55" s="166">
        <v>1</v>
      </c>
      <c r="H55" s="166">
        <v>1</v>
      </c>
      <c r="I55" s="166">
        <v>1</v>
      </c>
      <c r="J55" s="166">
        <v>1</v>
      </c>
      <c r="K55" s="166">
        <v>1</v>
      </c>
      <c r="L55" s="166">
        <v>1</v>
      </c>
      <c r="M55" s="166">
        <v>1</v>
      </c>
      <c r="N55" s="168"/>
    </row>
    <row r="56" spans="1:14" ht="23.25" customHeight="1" x14ac:dyDescent="0.25">
      <c r="A56" s="778"/>
      <c r="B56" s="43" t="s">
        <v>190</v>
      </c>
      <c r="C56" s="164" t="s">
        <v>844</v>
      </c>
      <c r="D56" s="165"/>
      <c r="E56" s="166">
        <v>1</v>
      </c>
      <c r="F56" s="166">
        <v>1</v>
      </c>
      <c r="G56" s="166">
        <v>1</v>
      </c>
      <c r="H56" s="166">
        <v>1</v>
      </c>
      <c r="I56" s="166">
        <v>1</v>
      </c>
      <c r="J56" s="166">
        <v>1</v>
      </c>
      <c r="K56" s="166">
        <v>1</v>
      </c>
      <c r="L56" s="166">
        <v>1</v>
      </c>
      <c r="M56" s="166">
        <v>1</v>
      </c>
      <c r="N56" s="168"/>
    </row>
    <row r="57" spans="1:14" ht="23.25" customHeight="1" x14ac:dyDescent="0.25">
      <c r="A57" s="777" t="s">
        <v>26</v>
      </c>
      <c r="B57" s="43" t="s">
        <v>190</v>
      </c>
      <c r="C57" s="164" t="s">
        <v>851</v>
      </c>
      <c r="D57" s="82"/>
      <c r="E57" s="166">
        <v>1</v>
      </c>
      <c r="F57" s="82"/>
      <c r="G57" s="82"/>
      <c r="H57" s="82"/>
      <c r="I57" s="82"/>
      <c r="J57" s="166">
        <v>1</v>
      </c>
      <c r="K57" s="166">
        <v>1</v>
      </c>
      <c r="L57" s="166">
        <v>1</v>
      </c>
      <c r="M57" s="82"/>
      <c r="N57" s="168"/>
    </row>
    <row r="58" spans="1:14" ht="32.25" customHeight="1" x14ac:dyDescent="0.25">
      <c r="A58" s="778"/>
      <c r="B58" s="43" t="s">
        <v>327</v>
      </c>
      <c r="C58" s="164" t="s">
        <v>852</v>
      </c>
      <c r="D58" s="82"/>
      <c r="E58" s="166"/>
      <c r="F58" s="304">
        <v>1</v>
      </c>
      <c r="G58" s="82"/>
      <c r="H58" s="82"/>
      <c r="I58" s="82"/>
      <c r="J58" s="166"/>
      <c r="K58" s="166"/>
      <c r="L58" s="166"/>
      <c r="M58" s="82"/>
      <c r="N58" s="168"/>
    </row>
    <row r="59" spans="1:14" ht="23.25" customHeight="1" x14ac:dyDescent="0.25">
      <c r="A59" s="776" t="s">
        <v>27</v>
      </c>
      <c r="B59" s="43" t="s">
        <v>190</v>
      </c>
      <c r="C59" s="164" t="s">
        <v>241</v>
      </c>
      <c r="D59" s="166">
        <v>1</v>
      </c>
      <c r="E59" s="166">
        <v>1</v>
      </c>
      <c r="F59" s="166">
        <v>1</v>
      </c>
      <c r="G59" s="166">
        <v>1</v>
      </c>
      <c r="H59" s="166">
        <v>1</v>
      </c>
      <c r="I59" s="166">
        <v>1</v>
      </c>
      <c r="J59" s="166">
        <v>1</v>
      </c>
      <c r="K59" s="166">
        <v>1</v>
      </c>
      <c r="L59" s="166">
        <v>1</v>
      </c>
      <c r="M59" s="166">
        <v>1</v>
      </c>
      <c r="N59" s="167"/>
    </row>
    <row r="60" spans="1:14" ht="27.75" customHeight="1" x14ac:dyDescent="0.25">
      <c r="A60" s="776"/>
      <c r="B60" s="43" t="s">
        <v>193</v>
      </c>
      <c r="C60" s="164" t="s">
        <v>856</v>
      </c>
      <c r="D60" s="165"/>
      <c r="E60" s="165"/>
      <c r="F60" s="166">
        <v>1</v>
      </c>
      <c r="G60" s="165"/>
      <c r="H60" s="165"/>
      <c r="I60" s="165"/>
      <c r="J60" s="165"/>
      <c r="K60" s="165"/>
      <c r="L60" s="165"/>
      <c r="M60" s="165"/>
      <c r="N60" s="167"/>
    </row>
    <row r="61" spans="1:14" ht="30.75" customHeight="1" thickBot="1" x14ac:dyDescent="0.3">
      <c r="A61" s="176" t="s">
        <v>28</v>
      </c>
      <c r="B61" s="43" t="s">
        <v>190</v>
      </c>
      <c r="C61" s="164" t="s">
        <v>242</v>
      </c>
      <c r="D61" s="166">
        <v>1</v>
      </c>
      <c r="E61" s="166">
        <v>1</v>
      </c>
      <c r="F61" s="166">
        <v>1</v>
      </c>
      <c r="G61" s="166">
        <v>1</v>
      </c>
      <c r="H61" s="166">
        <v>1</v>
      </c>
      <c r="I61" s="166">
        <v>1</v>
      </c>
      <c r="J61" s="166">
        <v>1</v>
      </c>
      <c r="K61" s="166">
        <v>1</v>
      </c>
      <c r="L61" s="166">
        <v>1</v>
      </c>
      <c r="M61" s="166">
        <v>1</v>
      </c>
      <c r="N61" s="167"/>
    </row>
    <row r="62" spans="1:14" ht="39" customHeight="1" x14ac:dyDescent="0.25">
      <c r="A62" s="75" t="s">
        <v>1073</v>
      </c>
      <c r="B62" s="783"/>
      <c r="C62" s="783"/>
      <c r="D62" s="783"/>
      <c r="E62" s="783"/>
      <c r="F62" s="783"/>
      <c r="G62" s="783"/>
      <c r="H62" s="783"/>
      <c r="I62" s="783"/>
      <c r="J62" s="783"/>
      <c r="K62" s="783"/>
      <c r="L62" s="783"/>
      <c r="M62" s="783"/>
      <c r="N62" s="784"/>
    </row>
    <row r="63" spans="1:14" ht="30" customHeight="1" x14ac:dyDescent="0.25">
      <c r="A63" s="777" t="s">
        <v>29</v>
      </c>
      <c r="B63" s="43" t="s">
        <v>190</v>
      </c>
      <c r="C63" s="177" t="s">
        <v>243</v>
      </c>
      <c r="D63" s="130"/>
      <c r="E63" s="170">
        <v>1</v>
      </c>
      <c r="F63" s="130"/>
      <c r="G63" s="170">
        <v>1</v>
      </c>
      <c r="H63" s="170">
        <v>1</v>
      </c>
      <c r="I63" s="170">
        <v>1</v>
      </c>
      <c r="J63" s="170">
        <v>1</v>
      </c>
      <c r="K63" s="170">
        <v>1</v>
      </c>
      <c r="L63" s="170">
        <v>1</v>
      </c>
      <c r="M63" s="170">
        <v>1</v>
      </c>
      <c r="N63" s="133" t="s">
        <v>244</v>
      </c>
    </row>
    <row r="64" spans="1:14" ht="30" customHeight="1" x14ac:dyDescent="0.25">
      <c r="A64" s="782"/>
      <c r="B64" s="43" t="s">
        <v>190</v>
      </c>
      <c r="C64" s="177" t="s">
        <v>245</v>
      </c>
      <c r="D64" s="130"/>
      <c r="E64" s="170">
        <v>1</v>
      </c>
      <c r="F64" s="130"/>
      <c r="G64" s="170">
        <v>1</v>
      </c>
      <c r="H64" s="170">
        <v>1</v>
      </c>
      <c r="I64" s="170">
        <v>1</v>
      </c>
      <c r="J64" s="170">
        <v>1</v>
      </c>
      <c r="K64" s="170">
        <v>1</v>
      </c>
      <c r="L64" s="170">
        <v>1</v>
      </c>
      <c r="M64" s="170">
        <v>1</v>
      </c>
      <c r="N64" s="133" t="s">
        <v>244</v>
      </c>
    </row>
    <row r="65" spans="1:14" ht="30" customHeight="1" x14ac:dyDescent="0.25">
      <c r="A65" s="782"/>
      <c r="B65" s="142" t="s">
        <v>190</v>
      </c>
      <c r="C65" s="178" t="s">
        <v>246</v>
      </c>
      <c r="D65" s="179"/>
      <c r="E65" s="170">
        <v>1</v>
      </c>
      <c r="F65" s="130"/>
      <c r="G65" s="170">
        <v>1</v>
      </c>
      <c r="H65" s="170">
        <v>1</v>
      </c>
      <c r="I65" s="170">
        <v>1</v>
      </c>
      <c r="J65" s="170">
        <v>1</v>
      </c>
      <c r="K65" s="170">
        <v>1</v>
      </c>
      <c r="L65" s="170">
        <v>1</v>
      </c>
      <c r="M65" s="170">
        <v>1</v>
      </c>
      <c r="N65" s="133" t="s">
        <v>244</v>
      </c>
    </row>
    <row r="66" spans="1:14" ht="30" customHeight="1" x14ac:dyDescent="0.25">
      <c r="A66" s="777" t="s">
        <v>30</v>
      </c>
      <c r="B66" s="43" t="s">
        <v>190</v>
      </c>
      <c r="C66" s="180" t="s">
        <v>247</v>
      </c>
      <c r="D66" s="165"/>
      <c r="E66" s="170">
        <v>1</v>
      </c>
      <c r="F66" s="170">
        <v>1</v>
      </c>
      <c r="G66" s="170">
        <v>1</v>
      </c>
      <c r="H66" s="170">
        <v>1</v>
      </c>
      <c r="I66" s="170">
        <v>1</v>
      </c>
      <c r="J66" s="170">
        <v>1</v>
      </c>
      <c r="K66" s="170">
        <v>1</v>
      </c>
      <c r="L66" s="170">
        <v>1</v>
      </c>
      <c r="M66" s="165"/>
      <c r="N66" s="167"/>
    </row>
    <row r="67" spans="1:14" ht="40.5" customHeight="1" x14ac:dyDescent="0.25">
      <c r="A67" s="782"/>
      <c r="B67" s="43" t="s">
        <v>193</v>
      </c>
      <c r="C67" s="180" t="s">
        <v>248</v>
      </c>
      <c r="D67" s="165"/>
      <c r="E67" s="165"/>
      <c r="F67" s="166">
        <v>1</v>
      </c>
      <c r="G67" s="165"/>
      <c r="H67" s="165"/>
      <c r="I67" s="165"/>
      <c r="J67" s="165"/>
      <c r="K67" s="165"/>
      <c r="L67" s="165"/>
      <c r="M67" s="165"/>
      <c r="N67" s="167"/>
    </row>
    <row r="68" spans="1:14" ht="48" customHeight="1" x14ac:dyDescent="0.25">
      <c r="A68" s="782"/>
      <c r="B68" s="43" t="s">
        <v>193</v>
      </c>
      <c r="C68" s="180" t="s">
        <v>249</v>
      </c>
      <c r="D68" s="165"/>
      <c r="E68" s="165"/>
      <c r="F68" s="166">
        <v>1</v>
      </c>
      <c r="G68" s="165"/>
      <c r="H68" s="165"/>
      <c r="I68" s="165"/>
      <c r="J68" s="165"/>
      <c r="K68" s="165"/>
      <c r="L68" s="165"/>
      <c r="M68" s="165"/>
      <c r="N68" s="167"/>
    </row>
    <row r="69" spans="1:14" ht="34.5" customHeight="1" x14ac:dyDescent="0.25">
      <c r="A69" s="778"/>
      <c r="B69" s="43" t="s">
        <v>190</v>
      </c>
      <c r="C69" s="180" t="s">
        <v>250</v>
      </c>
      <c r="D69" s="181"/>
      <c r="E69" s="170">
        <v>1</v>
      </c>
      <c r="F69" s="170">
        <v>1</v>
      </c>
      <c r="G69" s="170">
        <v>1</v>
      </c>
      <c r="H69" s="170">
        <v>1</v>
      </c>
      <c r="I69" s="170">
        <v>1</v>
      </c>
      <c r="J69" s="170">
        <v>1</v>
      </c>
      <c r="K69" s="170">
        <v>1</v>
      </c>
      <c r="L69" s="170">
        <v>1</v>
      </c>
      <c r="M69" s="181"/>
      <c r="N69" s="182"/>
    </row>
    <row r="70" spans="1:14" ht="36" customHeight="1" x14ac:dyDescent="0.25">
      <c r="A70" s="514" t="s">
        <v>31</v>
      </c>
      <c r="B70" s="43" t="s">
        <v>190</v>
      </c>
      <c r="C70" s="180" t="s">
        <v>867</v>
      </c>
      <c r="D70" s="170"/>
      <c r="E70" s="170">
        <v>1</v>
      </c>
      <c r="F70" s="170">
        <v>1</v>
      </c>
      <c r="G70" s="170">
        <v>1</v>
      </c>
      <c r="H70" s="170">
        <v>1</v>
      </c>
      <c r="I70" s="170">
        <v>1</v>
      </c>
      <c r="J70" s="170">
        <v>1</v>
      </c>
      <c r="K70" s="170">
        <v>1</v>
      </c>
      <c r="L70" s="170">
        <v>1</v>
      </c>
      <c r="M70" s="170">
        <v>1</v>
      </c>
      <c r="N70" s="182"/>
    </row>
    <row r="71" spans="1:14" ht="34.5" customHeight="1" x14ac:dyDescent="0.25">
      <c r="A71" s="176" t="s">
        <v>87</v>
      </c>
      <c r="B71" s="43" t="s">
        <v>190</v>
      </c>
      <c r="C71" s="177" t="s">
        <v>251</v>
      </c>
      <c r="D71" s="130"/>
      <c r="E71" s="170">
        <v>1</v>
      </c>
      <c r="F71" s="170">
        <v>1</v>
      </c>
      <c r="G71" s="170">
        <v>1</v>
      </c>
      <c r="H71" s="170">
        <v>1</v>
      </c>
      <c r="I71" s="170">
        <v>1</v>
      </c>
      <c r="J71" s="170">
        <v>1</v>
      </c>
      <c r="K71" s="170">
        <v>1</v>
      </c>
      <c r="L71" s="170">
        <v>1</v>
      </c>
      <c r="M71" s="170">
        <v>1</v>
      </c>
      <c r="N71" s="167"/>
    </row>
    <row r="72" spans="1:14" ht="34.5" customHeight="1" x14ac:dyDescent="0.25">
      <c r="A72" s="176" t="s">
        <v>34</v>
      </c>
      <c r="B72" s="43" t="s">
        <v>190</v>
      </c>
      <c r="C72" s="177" t="s">
        <v>201</v>
      </c>
      <c r="D72" s="170"/>
      <c r="E72" s="130"/>
      <c r="F72" s="130"/>
      <c r="G72" s="130"/>
      <c r="H72" s="130"/>
      <c r="I72" s="130"/>
      <c r="J72" s="130"/>
      <c r="K72" s="130"/>
      <c r="L72" s="130"/>
      <c r="M72" s="130"/>
      <c r="N72" s="167"/>
    </row>
    <row r="73" spans="1:14" ht="34.5" customHeight="1" x14ac:dyDescent="0.25">
      <c r="A73" s="176" t="s">
        <v>36</v>
      </c>
      <c r="B73" s="43" t="s">
        <v>190</v>
      </c>
      <c r="C73" s="180" t="s">
        <v>253</v>
      </c>
      <c r="D73" s="170"/>
      <c r="E73" s="170">
        <v>1</v>
      </c>
      <c r="F73" s="170">
        <v>1</v>
      </c>
      <c r="G73" s="170">
        <v>1</v>
      </c>
      <c r="H73" s="170">
        <v>1</v>
      </c>
      <c r="I73" s="170">
        <v>1</v>
      </c>
      <c r="J73" s="170">
        <v>1</v>
      </c>
      <c r="K73" s="170">
        <v>1</v>
      </c>
      <c r="L73" s="170">
        <v>1</v>
      </c>
      <c r="M73" s="170">
        <v>1</v>
      </c>
      <c r="N73" s="170">
        <v>1</v>
      </c>
    </row>
    <row r="74" spans="1:14" ht="34.5" customHeight="1" thickBot="1" x14ac:dyDescent="0.3">
      <c r="A74" s="176" t="s">
        <v>38</v>
      </c>
      <c r="B74" s="46" t="s">
        <v>190</v>
      </c>
      <c r="C74" s="183" t="s">
        <v>256</v>
      </c>
      <c r="D74" s="185" t="s">
        <v>225</v>
      </c>
      <c r="E74" s="184">
        <v>1</v>
      </c>
      <c r="F74" s="184">
        <v>1</v>
      </c>
      <c r="G74" s="170">
        <v>1</v>
      </c>
      <c r="H74" s="170">
        <v>1</v>
      </c>
      <c r="I74" s="170">
        <v>1</v>
      </c>
      <c r="J74" s="170">
        <v>1</v>
      </c>
      <c r="K74" s="170">
        <v>1</v>
      </c>
      <c r="L74" s="170">
        <v>1</v>
      </c>
      <c r="M74" s="170">
        <v>1</v>
      </c>
      <c r="N74" s="167" t="s">
        <v>225</v>
      </c>
    </row>
    <row r="75" spans="1:14" ht="38.25" customHeight="1" x14ac:dyDescent="0.25">
      <c r="A75" s="75" t="s">
        <v>1074</v>
      </c>
      <c r="B75" s="762"/>
      <c r="C75" s="763"/>
      <c r="D75" s="763"/>
      <c r="E75" s="763"/>
      <c r="F75" s="763"/>
      <c r="G75" s="763"/>
      <c r="H75" s="763"/>
      <c r="I75" s="763"/>
      <c r="J75" s="763"/>
      <c r="K75" s="763"/>
      <c r="L75" s="763"/>
      <c r="M75" s="763"/>
      <c r="N75" s="764"/>
    </row>
    <row r="76" spans="1:14" ht="39" customHeight="1" x14ac:dyDescent="0.25">
      <c r="A76" s="176" t="s">
        <v>41</v>
      </c>
      <c r="B76" s="43" t="s">
        <v>190</v>
      </c>
      <c r="C76" s="183" t="s">
        <v>259</v>
      </c>
      <c r="D76" s="170">
        <v>1</v>
      </c>
      <c r="E76" s="170">
        <v>1</v>
      </c>
      <c r="F76" s="170">
        <v>1</v>
      </c>
      <c r="G76" s="170">
        <v>1</v>
      </c>
      <c r="H76" s="170">
        <v>1</v>
      </c>
      <c r="I76" s="170">
        <v>1</v>
      </c>
      <c r="J76" s="170">
        <v>1</v>
      </c>
      <c r="K76" s="170">
        <v>1</v>
      </c>
      <c r="L76" s="170">
        <v>1</v>
      </c>
      <c r="M76" s="170">
        <v>1</v>
      </c>
      <c r="N76" s="192">
        <v>1</v>
      </c>
    </row>
    <row r="77" spans="1:14" ht="21" customHeight="1" x14ac:dyDescent="0.25">
      <c r="A77" s="777" t="s">
        <v>42</v>
      </c>
      <c r="B77" s="43" t="s">
        <v>190</v>
      </c>
      <c r="C77" s="164" t="s">
        <v>260</v>
      </c>
      <c r="D77" s="170">
        <v>1</v>
      </c>
      <c r="E77" s="170">
        <v>1</v>
      </c>
      <c r="F77" s="130"/>
      <c r="G77" s="170">
        <v>1</v>
      </c>
      <c r="H77" s="170">
        <v>1</v>
      </c>
      <c r="I77" s="170">
        <v>1</v>
      </c>
      <c r="J77" s="170">
        <v>1</v>
      </c>
      <c r="K77" s="170">
        <v>1</v>
      </c>
      <c r="L77" s="170">
        <v>1</v>
      </c>
      <c r="M77" s="170">
        <v>1</v>
      </c>
      <c r="N77" s="192">
        <v>1</v>
      </c>
    </row>
    <row r="78" spans="1:14" ht="40.5" customHeight="1" x14ac:dyDescent="0.25">
      <c r="A78" s="778"/>
      <c r="B78" s="43" t="s">
        <v>193</v>
      </c>
      <c r="C78" s="193" t="s">
        <v>261</v>
      </c>
      <c r="D78" s="194"/>
      <c r="E78" s="194"/>
      <c r="F78" s="195">
        <v>1</v>
      </c>
      <c r="G78" s="194"/>
      <c r="H78" s="194"/>
      <c r="I78" s="194"/>
      <c r="J78" s="194"/>
      <c r="K78" s="194"/>
      <c r="L78" s="194"/>
      <c r="M78" s="194"/>
      <c r="N78" s="196"/>
    </row>
    <row r="79" spans="1:14" ht="27.75" customHeight="1" x14ac:dyDescent="0.25">
      <c r="A79" s="777" t="s">
        <v>40</v>
      </c>
      <c r="B79" s="43" t="s">
        <v>190</v>
      </c>
      <c r="C79" s="197" t="s">
        <v>262</v>
      </c>
      <c r="D79" s="198"/>
      <c r="E79" s="199">
        <v>1</v>
      </c>
      <c r="F79" s="199"/>
      <c r="G79" s="199">
        <v>1</v>
      </c>
      <c r="H79" s="199">
        <v>1</v>
      </c>
      <c r="I79" s="199">
        <v>1</v>
      </c>
      <c r="J79" s="199">
        <v>1</v>
      </c>
      <c r="K79" s="199">
        <v>1</v>
      </c>
      <c r="L79" s="199">
        <v>1</v>
      </c>
      <c r="M79" s="199">
        <v>1</v>
      </c>
      <c r="N79" s="200">
        <v>1</v>
      </c>
    </row>
    <row r="80" spans="1:14" ht="21" customHeight="1" x14ac:dyDescent="0.25">
      <c r="A80" s="782"/>
      <c r="B80" s="43" t="s">
        <v>190</v>
      </c>
      <c r="C80" s="197" t="s">
        <v>263</v>
      </c>
      <c r="D80" s="199">
        <v>1</v>
      </c>
      <c r="E80" s="199">
        <v>1</v>
      </c>
      <c r="F80" s="199"/>
      <c r="G80" s="199">
        <v>1</v>
      </c>
      <c r="H80" s="199">
        <v>1</v>
      </c>
      <c r="I80" s="199">
        <v>1</v>
      </c>
      <c r="J80" s="199">
        <v>1</v>
      </c>
      <c r="K80" s="199">
        <v>1</v>
      </c>
      <c r="L80" s="199">
        <v>1</v>
      </c>
      <c r="M80" s="199">
        <v>1</v>
      </c>
      <c r="N80" s="200">
        <v>1</v>
      </c>
    </row>
    <row r="81" spans="1:14" ht="30.75" customHeight="1" x14ac:dyDescent="0.25">
      <c r="A81" s="782"/>
      <c r="B81" s="43" t="s">
        <v>190</v>
      </c>
      <c r="C81" s="197" t="s">
        <v>894</v>
      </c>
      <c r="D81" s="199">
        <v>1</v>
      </c>
      <c r="E81" s="199">
        <v>1</v>
      </c>
      <c r="F81" s="199">
        <v>1</v>
      </c>
      <c r="G81" s="199">
        <v>1</v>
      </c>
      <c r="H81" s="199">
        <v>1</v>
      </c>
      <c r="I81" s="199">
        <v>1</v>
      </c>
      <c r="J81" s="199">
        <v>1</v>
      </c>
      <c r="K81" s="199">
        <v>1</v>
      </c>
      <c r="L81" s="199">
        <v>1</v>
      </c>
      <c r="M81" s="199">
        <v>1</v>
      </c>
      <c r="N81" s="200">
        <v>1</v>
      </c>
    </row>
    <row r="82" spans="1:14" ht="25.5" customHeight="1" x14ac:dyDescent="0.25">
      <c r="A82" s="777" t="s">
        <v>43</v>
      </c>
      <c r="B82" s="43" t="s">
        <v>190</v>
      </c>
      <c r="C82" s="164" t="s">
        <v>264</v>
      </c>
      <c r="D82" s="170">
        <v>1</v>
      </c>
      <c r="E82" s="170">
        <v>1</v>
      </c>
      <c r="F82" s="130"/>
      <c r="G82" s="170">
        <v>1</v>
      </c>
      <c r="H82" s="170">
        <v>1</v>
      </c>
      <c r="I82" s="170">
        <v>1</v>
      </c>
      <c r="J82" s="170">
        <v>1</v>
      </c>
      <c r="K82" s="170">
        <v>1</v>
      </c>
      <c r="L82" s="170">
        <v>1</v>
      </c>
      <c r="M82" s="170">
        <v>1</v>
      </c>
      <c r="N82" s="192">
        <v>1</v>
      </c>
    </row>
    <row r="83" spans="1:14" ht="45" customHeight="1" x14ac:dyDescent="0.25">
      <c r="A83" s="778"/>
      <c r="B83" s="43" t="s">
        <v>193</v>
      </c>
      <c r="C83" s="183" t="s">
        <v>897</v>
      </c>
      <c r="D83" s="194"/>
      <c r="E83" s="194"/>
      <c r="F83" s="195">
        <v>1</v>
      </c>
      <c r="G83" s="194"/>
      <c r="H83" s="194"/>
      <c r="I83" s="194"/>
      <c r="J83" s="194"/>
      <c r="K83" s="194"/>
      <c r="L83" s="194"/>
      <c r="M83" s="194"/>
      <c r="N83" s="196"/>
    </row>
    <row r="84" spans="1:14" ht="24.75" customHeight="1" x14ac:dyDescent="0.25">
      <c r="A84" s="776" t="s">
        <v>44</v>
      </c>
      <c r="B84" s="43" t="s">
        <v>190</v>
      </c>
      <c r="C84" s="164" t="s">
        <v>265</v>
      </c>
      <c r="D84" s="170">
        <v>1</v>
      </c>
      <c r="E84" s="170">
        <v>1</v>
      </c>
      <c r="F84" s="130"/>
      <c r="G84" s="170">
        <v>1</v>
      </c>
      <c r="H84" s="170">
        <v>1</v>
      </c>
      <c r="I84" s="170">
        <v>1</v>
      </c>
      <c r="J84" s="170">
        <v>1</v>
      </c>
      <c r="K84" s="170">
        <v>1</v>
      </c>
      <c r="L84" s="170">
        <v>1</v>
      </c>
      <c r="M84" s="170">
        <v>1</v>
      </c>
      <c r="N84" s="192">
        <v>1</v>
      </c>
    </row>
    <row r="85" spans="1:14" ht="39" customHeight="1" thickBot="1" x14ac:dyDescent="0.3">
      <c r="A85" s="776"/>
      <c r="B85" s="43" t="s">
        <v>193</v>
      </c>
      <c r="C85" s="193" t="s">
        <v>266</v>
      </c>
      <c r="D85" s="194"/>
      <c r="E85" s="194"/>
      <c r="F85" s="195">
        <v>1</v>
      </c>
      <c r="G85" s="194"/>
      <c r="H85" s="194"/>
      <c r="I85" s="194"/>
      <c r="J85" s="194"/>
      <c r="K85" s="194"/>
      <c r="L85" s="194"/>
      <c r="M85" s="194"/>
      <c r="N85" s="196"/>
    </row>
    <row r="86" spans="1:14" ht="42.75" customHeight="1" x14ac:dyDescent="0.25">
      <c r="A86" s="4" t="s">
        <v>1075</v>
      </c>
      <c r="B86" s="783"/>
      <c r="C86" s="783"/>
      <c r="D86" s="783"/>
      <c r="E86" s="783"/>
      <c r="F86" s="783"/>
      <c r="G86" s="783"/>
      <c r="H86" s="783"/>
      <c r="I86" s="783"/>
      <c r="J86" s="783"/>
      <c r="K86" s="783"/>
      <c r="L86" s="783"/>
      <c r="M86" s="783"/>
      <c r="N86" s="784"/>
    </row>
    <row r="87" spans="1:14" ht="36" customHeight="1" x14ac:dyDescent="0.25">
      <c r="A87" s="777" t="s">
        <v>45</v>
      </c>
      <c r="B87" s="43" t="s">
        <v>190</v>
      </c>
      <c r="C87" s="164" t="s">
        <v>267</v>
      </c>
      <c r="D87" s="165"/>
      <c r="E87" s="166">
        <v>1</v>
      </c>
      <c r="F87" s="166">
        <v>1</v>
      </c>
      <c r="G87" s="166">
        <v>1</v>
      </c>
      <c r="H87" s="166">
        <v>1</v>
      </c>
      <c r="I87" s="166">
        <v>1</v>
      </c>
      <c r="J87" s="166">
        <v>1</v>
      </c>
      <c r="K87" s="166">
        <v>1</v>
      </c>
      <c r="L87" s="166">
        <v>1</v>
      </c>
      <c r="M87" s="165"/>
      <c r="N87" s="167"/>
    </row>
    <row r="88" spans="1:14" ht="39" customHeight="1" x14ac:dyDescent="0.25">
      <c r="A88" s="778"/>
      <c r="B88" s="43" t="s">
        <v>190</v>
      </c>
      <c r="C88" s="164" t="s">
        <v>268</v>
      </c>
      <c r="D88" s="165"/>
      <c r="E88" s="166">
        <v>1</v>
      </c>
      <c r="F88" s="165"/>
      <c r="G88" s="166">
        <v>1</v>
      </c>
      <c r="H88" s="166">
        <v>1</v>
      </c>
      <c r="I88" s="166">
        <v>1</v>
      </c>
      <c r="J88" s="166">
        <v>1</v>
      </c>
      <c r="K88" s="166">
        <v>1</v>
      </c>
      <c r="L88" s="166">
        <v>1</v>
      </c>
      <c r="M88" s="165"/>
      <c r="N88" s="167"/>
    </row>
    <row r="89" spans="1:14" ht="25.5" customHeight="1" x14ac:dyDescent="0.25">
      <c r="A89" s="622" t="s">
        <v>46</v>
      </c>
      <c r="B89" s="43" t="s">
        <v>190</v>
      </c>
      <c r="C89" s="164" t="s">
        <v>269</v>
      </c>
      <c r="D89" s="166">
        <v>1</v>
      </c>
      <c r="E89" s="166">
        <v>1</v>
      </c>
      <c r="F89" s="165"/>
      <c r="G89" s="166">
        <v>1</v>
      </c>
      <c r="H89" s="166">
        <v>1</v>
      </c>
      <c r="I89" s="166">
        <v>1</v>
      </c>
      <c r="J89" s="166">
        <v>1</v>
      </c>
      <c r="K89" s="166">
        <v>1</v>
      </c>
      <c r="L89" s="166">
        <v>1</v>
      </c>
      <c r="M89" s="165"/>
      <c r="N89" s="167"/>
    </row>
    <row r="90" spans="1:14" ht="25.5" customHeight="1" x14ac:dyDescent="0.25">
      <c r="A90" s="777" t="s">
        <v>47</v>
      </c>
      <c r="B90" s="43" t="s">
        <v>190</v>
      </c>
      <c r="C90" s="164" t="s">
        <v>270</v>
      </c>
      <c r="D90" s="165"/>
      <c r="E90" s="165"/>
      <c r="F90" s="166"/>
      <c r="G90" s="166">
        <v>1</v>
      </c>
      <c r="H90" s="166">
        <v>1</v>
      </c>
      <c r="I90" s="166">
        <v>1</v>
      </c>
      <c r="J90" s="166">
        <v>1</v>
      </c>
      <c r="K90" s="166">
        <v>1</v>
      </c>
      <c r="L90" s="166">
        <v>1</v>
      </c>
      <c r="M90" s="166">
        <v>1</v>
      </c>
      <c r="N90" s="167"/>
    </row>
    <row r="91" spans="1:14" ht="25.5" customHeight="1" x14ac:dyDescent="0.25">
      <c r="A91" s="782"/>
      <c r="B91" s="43" t="s">
        <v>190</v>
      </c>
      <c r="C91" s="164" t="s">
        <v>271</v>
      </c>
      <c r="D91" s="165"/>
      <c r="E91" s="166">
        <v>1</v>
      </c>
      <c r="F91" s="166">
        <v>1</v>
      </c>
      <c r="G91" s="166">
        <v>1</v>
      </c>
      <c r="H91" s="166">
        <v>1</v>
      </c>
      <c r="I91" s="166">
        <v>1</v>
      </c>
      <c r="J91" s="166">
        <v>1</v>
      </c>
      <c r="K91" s="166">
        <v>1</v>
      </c>
      <c r="L91" s="166">
        <v>1</v>
      </c>
      <c r="M91" s="166">
        <v>1</v>
      </c>
      <c r="N91" s="168">
        <v>1</v>
      </c>
    </row>
    <row r="92" spans="1:14" ht="25.5" customHeight="1" x14ac:dyDescent="0.25">
      <c r="A92" s="778"/>
      <c r="B92" s="43" t="s">
        <v>190</v>
      </c>
      <c r="C92" s="164" t="s">
        <v>272</v>
      </c>
      <c r="D92" s="165"/>
      <c r="E92" s="166">
        <v>1</v>
      </c>
      <c r="F92" s="166">
        <v>1</v>
      </c>
      <c r="G92" s="166">
        <v>1</v>
      </c>
      <c r="H92" s="166">
        <v>1</v>
      </c>
      <c r="I92" s="166">
        <v>1</v>
      </c>
      <c r="J92" s="166">
        <v>1</v>
      </c>
      <c r="K92" s="166">
        <v>1</v>
      </c>
      <c r="L92" s="166">
        <v>1</v>
      </c>
      <c r="M92" s="166">
        <v>1</v>
      </c>
      <c r="N92" s="168">
        <v>1</v>
      </c>
    </row>
    <row r="93" spans="1:14" ht="25.5" customHeight="1" x14ac:dyDescent="0.25">
      <c r="A93" s="777" t="s">
        <v>48</v>
      </c>
      <c r="B93" s="43" t="s">
        <v>190</v>
      </c>
      <c r="C93" s="164" t="s">
        <v>273</v>
      </c>
      <c r="D93" s="166"/>
      <c r="E93" s="166">
        <v>1</v>
      </c>
      <c r="F93" s="166">
        <v>1</v>
      </c>
      <c r="G93" s="166">
        <v>1</v>
      </c>
      <c r="H93" s="166">
        <v>1</v>
      </c>
      <c r="I93" s="166">
        <v>1</v>
      </c>
      <c r="J93" s="166">
        <v>1</v>
      </c>
      <c r="K93" s="166">
        <v>1</v>
      </c>
      <c r="L93" s="166">
        <v>1</v>
      </c>
      <c r="M93" s="166">
        <v>1</v>
      </c>
      <c r="N93" s="168">
        <v>1</v>
      </c>
    </row>
    <row r="94" spans="1:14" ht="24.75" customHeight="1" x14ac:dyDescent="0.25">
      <c r="A94" s="782"/>
      <c r="B94" s="43" t="s">
        <v>193</v>
      </c>
      <c r="C94" s="395" t="s">
        <v>274</v>
      </c>
      <c r="D94" s="166"/>
      <c r="E94" s="166"/>
      <c r="F94" s="166">
        <v>1</v>
      </c>
      <c r="G94" s="166"/>
      <c r="H94" s="166"/>
      <c r="I94" s="166"/>
      <c r="J94" s="166"/>
      <c r="K94" s="166"/>
      <c r="L94" s="166"/>
      <c r="M94" s="166"/>
      <c r="N94" s="168"/>
    </row>
    <row r="95" spans="1:14" ht="24.75" customHeight="1" x14ac:dyDescent="0.25">
      <c r="A95" s="782"/>
      <c r="B95" s="43" t="s">
        <v>190</v>
      </c>
      <c r="C95" s="164" t="s">
        <v>272</v>
      </c>
      <c r="D95" s="165"/>
      <c r="E95" s="166">
        <v>1</v>
      </c>
      <c r="F95" s="166">
        <v>1</v>
      </c>
      <c r="G95" s="166">
        <v>1</v>
      </c>
      <c r="H95" s="166">
        <v>1</v>
      </c>
      <c r="I95" s="166">
        <v>1</v>
      </c>
      <c r="J95" s="166">
        <v>1</v>
      </c>
      <c r="K95" s="166">
        <v>1</v>
      </c>
      <c r="L95" s="166">
        <v>1</v>
      </c>
      <c r="M95" s="166">
        <v>1</v>
      </c>
      <c r="N95" s="168">
        <v>1</v>
      </c>
    </row>
    <row r="96" spans="1:14" ht="25.5" customHeight="1" x14ac:dyDescent="0.25">
      <c r="A96" s="778"/>
      <c r="B96" s="43" t="s">
        <v>190</v>
      </c>
      <c r="C96" s="164" t="s">
        <v>907</v>
      </c>
      <c r="D96" s="165"/>
      <c r="E96" s="166">
        <v>1</v>
      </c>
      <c r="F96" s="166">
        <v>1</v>
      </c>
      <c r="G96" s="166">
        <v>1</v>
      </c>
      <c r="H96" s="166">
        <v>1</v>
      </c>
      <c r="I96" s="166">
        <v>1</v>
      </c>
      <c r="J96" s="166">
        <v>1</v>
      </c>
      <c r="K96" s="166">
        <v>1</v>
      </c>
      <c r="L96" s="166">
        <v>1</v>
      </c>
      <c r="M96" s="166">
        <v>1</v>
      </c>
      <c r="N96" s="168">
        <v>1</v>
      </c>
    </row>
    <row r="97" spans="1:14" ht="27" customHeight="1" x14ac:dyDescent="0.25">
      <c r="A97" s="622" t="s">
        <v>49</v>
      </c>
      <c r="B97" s="43" t="s">
        <v>190</v>
      </c>
      <c r="C97" s="164" t="s">
        <v>275</v>
      </c>
      <c r="D97" s="166">
        <v>1</v>
      </c>
      <c r="E97" s="166">
        <v>1</v>
      </c>
      <c r="F97" s="166">
        <v>1</v>
      </c>
      <c r="G97" s="166">
        <v>1</v>
      </c>
      <c r="H97" s="166">
        <v>1</v>
      </c>
      <c r="I97" s="166">
        <v>1</v>
      </c>
      <c r="J97" s="166">
        <v>1</v>
      </c>
      <c r="K97" s="166">
        <v>1</v>
      </c>
      <c r="L97" s="166">
        <v>1</v>
      </c>
      <c r="M97" s="166">
        <v>1</v>
      </c>
      <c r="N97" s="168">
        <v>1</v>
      </c>
    </row>
    <row r="98" spans="1:14" ht="27" customHeight="1" x14ac:dyDescent="0.25">
      <c r="A98" s="777" t="s">
        <v>50</v>
      </c>
      <c r="B98" s="43" t="s">
        <v>190</v>
      </c>
      <c r="C98" s="164" t="s">
        <v>276</v>
      </c>
      <c r="D98" s="166">
        <v>1</v>
      </c>
      <c r="E98" s="166">
        <v>1</v>
      </c>
      <c r="F98" s="166">
        <v>1</v>
      </c>
      <c r="G98" s="166">
        <v>1</v>
      </c>
      <c r="H98" s="166">
        <v>1</v>
      </c>
      <c r="I98" s="166">
        <v>1</v>
      </c>
      <c r="J98" s="166">
        <v>1</v>
      </c>
      <c r="K98" s="166">
        <v>1</v>
      </c>
      <c r="L98" s="166">
        <v>1</v>
      </c>
      <c r="M98" s="166">
        <v>1</v>
      </c>
      <c r="N98" s="167"/>
    </row>
    <row r="99" spans="1:14" ht="27" customHeight="1" x14ac:dyDescent="0.25">
      <c r="A99" s="782"/>
      <c r="B99" s="43" t="s">
        <v>193</v>
      </c>
      <c r="C99" s="164" t="s">
        <v>277</v>
      </c>
      <c r="D99" s="165"/>
      <c r="E99" s="165"/>
      <c r="F99" s="166">
        <v>1</v>
      </c>
      <c r="G99" s="165"/>
      <c r="H99" s="165"/>
      <c r="I99" s="165"/>
      <c r="J99" s="165"/>
      <c r="K99" s="165"/>
      <c r="L99" s="165"/>
      <c r="M99" s="165"/>
      <c r="N99" s="167"/>
    </row>
    <row r="100" spans="1:14" ht="27" customHeight="1" thickBot="1" x14ac:dyDescent="0.3">
      <c r="A100" s="778"/>
      <c r="B100" s="43" t="s">
        <v>193</v>
      </c>
      <c r="C100" s="164" t="s">
        <v>278</v>
      </c>
      <c r="D100" s="165"/>
      <c r="E100" s="166">
        <v>1</v>
      </c>
      <c r="F100" s="165"/>
      <c r="G100" s="166">
        <v>1</v>
      </c>
      <c r="H100" s="166">
        <v>1</v>
      </c>
      <c r="I100" s="166">
        <v>1</v>
      </c>
      <c r="J100" s="166">
        <v>1</v>
      </c>
      <c r="K100" s="165"/>
      <c r="L100" s="166">
        <v>1</v>
      </c>
      <c r="M100" s="166">
        <v>1</v>
      </c>
      <c r="N100" s="167"/>
    </row>
    <row r="101" spans="1:14" ht="23.25" customHeight="1" x14ac:dyDescent="0.25">
      <c r="A101" s="4" t="s">
        <v>1076</v>
      </c>
      <c r="B101" s="785"/>
      <c r="C101" s="786"/>
      <c r="D101" s="786"/>
      <c r="E101" s="786"/>
      <c r="F101" s="786"/>
      <c r="G101" s="786"/>
      <c r="H101" s="786"/>
      <c r="I101" s="786"/>
      <c r="J101" s="786"/>
      <c r="K101" s="786"/>
      <c r="L101" s="786"/>
      <c r="M101" s="786"/>
      <c r="N101" s="787"/>
    </row>
    <row r="102" spans="1:14" ht="30" customHeight="1" x14ac:dyDescent="0.25">
      <c r="A102" s="773" t="s">
        <v>51</v>
      </c>
      <c r="B102" s="137" t="s">
        <v>190</v>
      </c>
      <c r="C102" s="193" t="s">
        <v>279</v>
      </c>
      <c r="D102" s="201"/>
      <c r="E102" s="202">
        <v>1</v>
      </c>
      <c r="F102" s="202">
        <v>1</v>
      </c>
      <c r="G102" s="202">
        <v>1</v>
      </c>
      <c r="H102" s="202">
        <v>1</v>
      </c>
      <c r="I102" s="202">
        <v>1</v>
      </c>
      <c r="J102" s="202">
        <v>1</v>
      </c>
      <c r="K102" s="202">
        <v>1</v>
      </c>
      <c r="L102" s="202">
        <v>1</v>
      </c>
      <c r="M102" s="202">
        <v>1</v>
      </c>
      <c r="N102" s="203">
        <v>1</v>
      </c>
    </row>
    <row r="103" spans="1:14" ht="36" customHeight="1" x14ac:dyDescent="0.25">
      <c r="A103" s="774"/>
      <c r="B103" s="43" t="s">
        <v>193</v>
      </c>
      <c r="C103" s="193" t="s">
        <v>280</v>
      </c>
      <c r="D103" s="201"/>
      <c r="E103" s="201"/>
      <c r="F103" s="202">
        <v>1</v>
      </c>
      <c r="G103" s="202">
        <v>1</v>
      </c>
      <c r="H103" s="202">
        <v>1</v>
      </c>
      <c r="I103" s="202">
        <v>1</v>
      </c>
      <c r="J103" s="202">
        <v>1</v>
      </c>
      <c r="K103" s="202">
        <v>1</v>
      </c>
      <c r="L103" s="202">
        <v>1</v>
      </c>
      <c r="M103" s="202">
        <v>1</v>
      </c>
      <c r="N103" s="203">
        <v>1</v>
      </c>
    </row>
    <row r="104" spans="1:14" ht="45" customHeight="1" x14ac:dyDescent="0.25">
      <c r="A104" s="774"/>
      <c r="B104" s="43" t="s">
        <v>193</v>
      </c>
      <c r="C104" s="193" t="s">
        <v>281</v>
      </c>
      <c r="D104" s="201"/>
      <c r="E104" s="201"/>
      <c r="F104" s="202">
        <v>1</v>
      </c>
      <c r="G104" s="202">
        <v>1</v>
      </c>
      <c r="H104" s="202">
        <v>1</v>
      </c>
      <c r="I104" s="202">
        <v>1</v>
      </c>
      <c r="J104" s="202">
        <v>1</v>
      </c>
      <c r="K104" s="202">
        <v>1</v>
      </c>
      <c r="L104" s="202">
        <v>1</v>
      </c>
      <c r="M104" s="202">
        <v>1</v>
      </c>
      <c r="N104" s="203">
        <v>1</v>
      </c>
    </row>
    <row r="105" spans="1:14" ht="33.75" customHeight="1" x14ac:dyDescent="0.25">
      <c r="A105" s="774"/>
      <c r="B105" s="43" t="s">
        <v>193</v>
      </c>
      <c r="C105" s="193" t="s">
        <v>282</v>
      </c>
      <c r="D105" s="201"/>
      <c r="E105" s="201"/>
      <c r="F105" s="202">
        <v>1</v>
      </c>
      <c r="G105" s="202">
        <v>1</v>
      </c>
      <c r="H105" s="202">
        <v>1</v>
      </c>
      <c r="I105" s="202">
        <v>1</v>
      </c>
      <c r="J105" s="202">
        <v>1</v>
      </c>
      <c r="K105" s="202">
        <v>1</v>
      </c>
      <c r="L105" s="202">
        <v>1</v>
      </c>
      <c r="M105" s="202">
        <v>1</v>
      </c>
      <c r="N105" s="203">
        <v>1</v>
      </c>
    </row>
    <row r="106" spans="1:14" ht="27" customHeight="1" x14ac:dyDescent="0.25">
      <c r="A106" s="775"/>
      <c r="B106" s="43" t="s">
        <v>193</v>
      </c>
      <c r="C106" s="193" t="s">
        <v>283</v>
      </c>
      <c r="D106" s="201"/>
      <c r="E106" s="201"/>
      <c r="F106" s="202">
        <v>1</v>
      </c>
      <c r="G106" s="202">
        <v>1</v>
      </c>
      <c r="H106" s="202">
        <v>1</v>
      </c>
      <c r="I106" s="202">
        <v>1</v>
      </c>
      <c r="J106" s="202">
        <v>1</v>
      </c>
      <c r="K106" s="202">
        <v>1</v>
      </c>
      <c r="L106" s="202">
        <v>1</v>
      </c>
      <c r="M106" s="202">
        <v>1</v>
      </c>
      <c r="N106" s="203">
        <v>1</v>
      </c>
    </row>
    <row r="107" spans="1:14" ht="40.5" customHeight="1" x14ac:dyDescent="0.25">
      <c r="A107" s="773" t="s">
        <v>52</v>
      </c>
      <c r="B107" s="137" t="s">
        <v>190</v>
      </c>
      <c r="C107" s="204" t="s">
        <v>284</v>
      </c>
      <c r="D107" s="201"/>
      <c r="E107" s="202">
        <v>1</v>
      </c>
      <c r="F107" s="202">
        <v>1</v>
      </c>
      <c r="G107" s="202">
        <v>1</v>
      </c>
      <c r="H107" s="202">
        <v>1</v>
      </c>
      <c r="I107" s="202">
        <v>1</v>
      </c>
      <c r="J107" s="202">
        <v>1</v>
      </c>
      <c r="K107" s="202">
        <v>1</v>
      </c>
      <c r="L107" s="202">
        <v>1</v>
      </c>
      <c r="M107" s="202">
        <v>1</v>
      </c>
      <c r="N107" s="203">
        <v>1</v>
      </c>
    </row>
    <row r="108" spans="1:14" ht="39.75" customHeight="1" x14ac:dyDescent="0.25">
      <c r="A108" s="774"/>
      <c r="B108" s="43" t="s">
        <v>193</v>
      </c>
      <c r="C108" s="177" t="s">
        <v>285</v>
      </c>
      <c r="D108" s="201"/>
      <c r="E108" s="202"/>
      <c r="F108" s="202">
        <v>1</v>
      </c>
      <c r="G108" s="202">
        <v>1</v>
      </c>
      <c r="H108" s="202">
        <v>1</v>
      </c>
      <c r="I108" s="202">
        <v>1</v>
      </c>
      <c r="J108" s="202">
        <v>1</v>
      </c>
      <c r="K108" s="202">
        <v>1</v>
      </c>
      <c r="L108" s="202">
        <v>1</v>
      </c>
      <c r="M108" s="202">
        <v>1</v>
      </c>
      <c r="N108" s="203">
        <v>1</v>
      </c>
    </row>
    <row r="109" spans="1:14" ht="33.75" customHeight="1" x14ac:dyDescent="0.25">
      <c r="A109" s="774"/>
      <c r="B109" s="43" t="s">
        <v>193</v>
      </c>
      <c r="C109" s="193" t="s">
        <v>286</v>
      </c>
      <c r="D109" s="201"/>
      <c r="E109" s="201"/>
      <c r="F109" s="202">
        <v>1</v>
      </c>
      <c r="G109" s="202">
        <v>1</v>
      </c>
      <c r="H109" s="202">
        <v>1</v>
      </c>
      <c r="I109" s="202">
        <v>1</v>
      </c>
      <c r="J109" s="202">
        <v>1</v>
      </c>
      <c r="K109" s="202">
        <v>1</v>
      </c>
      <c r="L109" s="202">
        <v>1</v>
      </c>
      <c r="M109" s="202">
        <v>1</v>
      </c>
      <c r="N109" s="203">
        <v>1</v>
      </c>
    </row>
    <row r="110" spans="1:14" ht="34.5" customHeight="1" x14ac:dyDescent="0.25">
      <c r="A110" s="775"/>
      <c r="B110" s="43" t="s">
        <v>193</v>
      </c>
      <c r="C110" s="164" t="s">
        <v>287</v>
      </c>
      <c r="D110" s="201"/>
      <c r="E110" s="201"/>
      <c r="F110" s="202">
        <v>1</v>
      </c>
      <c r="G110" s="202">
        <v>1</v>
      </c>
      <c r="H110" s="202">
        <v>1</v>
      </c>
      <c r="I110" s="202">
        <v>1</v>
      </c>
      <c r="J110" s="202">
        <v>1</v>
      </c>
      <c r="K110" s="202">
        <v>1</v>
      </c>
      <c r="L110" s="202">
        <v>1</v>
      </c>
      <c r="M110" s="202">
        <v>1</v>
      </c>
      <c r="N110" s="203">
        <v>1</v>
      </c>
    </row>
    <row r="111" spans="1:14" ht="21" customHeight="1" x14ac:dyDescent="0.25">
      <c r="A111" s="773" t="s">
        <v>53</v>
      </c>
      <c r="B111" s="137" t="s">
        <v>190</v>
      </c>
      <c r="C111" s="193" t="s">
        <v>288</v>
      </c>
      <c r="D111" s="201"/>
      <c r="E111" s="202">
        <v>1</v>
      </c>
      <c r="F111" s="202">
        <v>1</v>
      </c>
      <c r="G111" s="202">
        <v>1</v>
      </c>
      <c r="H111" s="202">
        <v>1</v>
      </c>
      <c r="I111" s="202">
        <v>1</v>
      </c>
      <c r="J111" s="202">
        <v>1</v>
      </c>
      <c r="K111" s="202">
        <v>1</v>
      </c>
      <c r="L111" s="202">
        <v>1</v>
      </c>
      <c r="M111" s="202">
        <v>1</v>
      </c>
      <c r="N111" s="203">
        <v>1</v>
      </c>
    </row>
    <row r="112" spans="1:14" ht="33.75" customHeight="1" x14ac:dyDescent="0.25">
      <c r="A112" s="774"/>
      <c r="B112" s="43" t="s">
        <v>193</v>
      </c>
      <c r="C112" s="193" t="s">
        <v>289</v>
      </c>
      <c r="D112" s="201"/>
      <c r="E112" s="201"/>
      <c r="F112" s="202">
        <v>1</v>
      </c>
      <c r="G112" s="202">
        <v>1</v>
      </c>
      <c r="H112" s="202">
        <v>1</v>
      </c>
      <c r="I112" s="202">
        <v>1</v>
      </c>
      <c r="J112" s="202">
        <v>1</v>
      </c>
      <c r="K112" s="202">
        <v>1</v>
      </c>
      <c r="L112" s="202">
        <v>1</v>
      </c>
      <c r="M112" s="202">
        <v>1</v>
      </c>
      <c r="N112" s="203">
        <v>1</v>
      </c>
    </row>
    <row r="113" spans="1:14" ht="30" customHeight="1" x14ac:dyDescent="0.25">
      <c r="A113" s="774"/>
      <c r="B113" s="43" t="s">
        <v>193</v>
      </c>
      <c r="C113" s="193" t="s">
        <v>290</v>
      </c>
      <c r="D113" s="201"/>
      <c r="E113" s="201"/>
      <c r="F113" s="202">
        <v>1</v>
      </c>
      <c r="G113" s="202">
        <v>1</v>
      </c>
      <c r="H113" s="202">
        <v>1</v>
      </c>
      <c r="I113" s="202">
        <v>1</v>
      </c>
      <c r="J113" s="202">
        <v>1</v>
      </c>
      <c r="K113" s="202">
        <v>1</v>
      </c>
      <c r="L113" s="202">
        <v>1</v>
      </c>
      <c r="M113" s="202">
        <v>1</v>
      </c>
      <c r="N113" s="203">
        <v>1</v>
      </c>
    </row>
    <row r="114" spans="1:14" ht="30" customHeight="1" x14ac:dyDescent="0.25">
      <c r="A114" s="775"/>
      <c r="B114" s="43" t="s">
        <v>193</v>
      </c>
      <c r="C114" s="164" t="s">
        <v>291</v>
      </c>
      <c r="D114" s="201"/>
      <c r="E114" s="201"/>
      <c r="F114" s="202">
        <v>1</v>
      </c>
      <c r="G114" s="202">
        <v>1</v>
      </c>
      <c r="H114" s="202">
        <v>1</v>
      </c>
      <c r="I114" s="202">
        <v>1</v>
      </c>
      <c r="J114" s="202">
        <v>1</v>
      </c>
      <c r="K114" s="202">
        <v>1</v>
      </c>
      <c r="L114" s="202">
        <v>1</v>
      </c>
      <c r="M114" s="202">
        <v>1</v>
      </c>
      <c r="N114" s="203">
        <v>1</v>
      </c>
    </row>
    <row r="115" spans="1:14" ht="42" customHeight="1" x14ac:dyDescent="0.25">
      <c r="A115" s="773" t="s">
        <v>55</v>
      </c>
      <c r="B115" s="137" t="s">
        <v>190</v>
      </c>
      <c r="C115" s="164" t="s">
        <v>294</v>
      </c>
      <c r="D115" s="201"/>
      <c r="E115" s="202">
        <v>1</v>
      </c>
      <c r="F115" s="202">
        <v>1</v>
      </c>
      <c r="G115" s="202">
        <v>1</v>
      </c>
      <c r="H115" s="202">
        <v>1</v>
      </c>
      <c r="I115" s="202">
        <v>1</v>
      </c>
      <c r="J115" s="202">
        <v>1</v>
      </c>
      <c r="K115" s="202">
        <v>1</v>
      </c>
      <c r="L115" s="202">
        <v>1</v>
      </c>
      <c r="M115" s="202">
        <v>1</v>
      </c>
      <c r="N115" s="203">
        <v>1</v>
      </c>
    </row>
    <row r="116" spans="1:14" ht="27" customHeight="1" x14ac:dyDescent="0.25">
      <c r="A116" s="774"/>
      <c r="B116" s="137" t="s">
        <v>193</v>
      </c>
      <c r="C116" s="164" t="s">
        <v>295</v>
      </c>
      <c r="D116" s="201"/>
      <c r="E116" s="202">
        <v>1</v>
      </c>
      <c r="F116" s="202">
        <v>1</v>
      </c>
      <c r="G116" s="202">
        <v>1</v>
      </c>
      <c r="H116" s="202">
        <v>1</v>
      </c>
      <c r="I116" s="202">
        <v>1</v>
      </c>
      <c r="J116" s="202">
        <v>1</v>
      </c>
      <c r="K116" s="202">
        <v>1</v>
      </c>
      <c r="L116" s="202">
        <v>1</v>
      </c>
      <c r="M116" s="202">
        <v>1</v>
      </c>
      <c r="N116" s="203">
        <v>1</v>
      </c>
    </row>
    <row r="117" spans="1:14" ht="33" customHeight="1" x14ac:dyDescent="0.25">
      <c r="A117" s="774"/>
      <c r="B117" s="43" t="s">
        <v>193</v>
      </c>
      <c r="C117" s="193" t="s">
        <v>296</v>
      </c>
      <c r="D117" s="201"/>
      <c r="E117" s="201"/>
      <c r="F117" s="202">
        <v>1</v>
      </c>
      <c r="G117" s="202">
        <v>1</v>
      </c>
      <c r="H117" s="202">
        <v>1</v>
      </c>
      <c r="I117" s="202">
        <v>1</v>
      </c>
      <c r="J117" s="202">
        <v>1</v>
      </c>
      <c r="K117" s="202">
        <v>1</v>
      </c>
      <c r="L117" s="202">
        <v>1</v>
      </c>
      <c r="M117" s="202">
        <v>1</v>
      </c>
      <c r="N117" s="203">
        <v>1</v>
      </c>
    </row>
    <row r="118" spans="1:14" ht="39" customHeight="1" x14ac:dyDescent="0.25">
      <c r="A118" s="774"/>
      <c r="B118" s="43" t="s">
        <v>193</v>
      </c>
      <c r="C118" s="193" t="s">
        <v>297</v>
      </c>
      <c r="D118" s="201"/>
      <c r="E118" s="201"/>
      <c r="F118" s="202">
        <v>1</v>
      </c>
      <c r="G118" s="202">
        <v>1</v>
      </c>
      <c r="H118" s="202">
        <v>1</v>
      </c>
      <c r="I118" s="202">
        <v>1</v>
      </c>
      <c r="J118" s="202">
        <v>1</v>
      </c>
      <c r="K118" s="202">
        <v>1</v>
      </c>
      <c r="L118" s="202">
        <v>1</v>
      </c>
      <c r="M118" s="202">
        <v>1</v>
      </c>
      <c r="N118" s="203">
        <v>1</v>
      </c>
    </row>
    <row r="119" spans="1:14" ht="38.25" customHeight="1" x14ac:dyDescent="0.25">
      <c r="A119" s="774"/>
      <c r="B119" s="43" t="s">
        <v>193</v>
      </c>
      <c r="C119" s="164" t="s">
        <v>298</v>
      </c>
      <c r="D119" s="201"/>
      <c r="E119" s="201"/>
      <c r="F119" s="202">
        <v>1</v>
      </c>
      <c r="G119" s="202">
        <v>1</v>
      </c>
      <c r="H119" s="202">
        <v>1</v>
      </c>
      <c r="I119" s="202">
        <v>1</v>
      </c>
      <c r="J119" s="202">
        <v>1</v>
      </c>
      <c r="K119" s="202">
        <v>1</v>
      </c>
      <c r="L119" s="202">
        <v>1</v>
      </c>
      <c r="M119" s="202">
        <v>1</v>
      </c>
      <c r="N119" s="203">
        <v>1</v>
      </c>
    </row>
    <row r="120" spans="1:14" ht="33.75" customHeight="1" x14ac:dyDescent="0.25">
      <c r="A120" s="775"/>
      <c r="B120" s="43" t="s">
        <v>193</v>
      </c>
      <c r="C120" s="164" t="s">
        <v>299</v>
      </c>
      <c r="D120" s="201"/>
      <c r="E120" s="201"/>
      <c r="F120" s="202">
        <v>1</v>
      </c>
      <c r="G120" s="202">
        <v>1</v>
      </c>
      <c r="H120" s="202">
        <v>1</v>
      </c>
      <c r="I120" s="202">
        <v>1</v>
      </c>
      <c r="J120" s="202">
        <v>1</v>
      </c>
      <c r="K120" s="202">
        <v>1</v>
      </c>
      <c r="L120" s="202">
        <v>1</v>
      </c>
      <c r="M120" s="202">
        <v>1</v>
      </c>
      <c r="N120" s="203">
        <v>1</v>
      </c>
    </row>
    <row r="121" spans="1:14" ht="40.5" customHeight="1" x14ac:dyDescent="0.25">
      <c r="A121" s="779" t="s">
        <v>301</v>
      </c>
      <c r="B121" s="137" t="s">
        <v>190</v>
      </c>
      <c r="C121" s="204" t="s">
        <v>302</v>
      </c>
      <c r="D121" s="201"/>
      <c r="E121" s="202">
        <v>1</v>
      </c>
      <c r="F121" s="202">
        <v>1</v>
      </c>
      <c r="G121" s="202">
        <v>1</v>
      </c>
      <c r="H121" s="202">
        <v>1</v>
      </c>
      <c r="I121" s="202">
        <v>1</v>
      </c>
      <c r="J121" s="202">
        <v>1</v>
      </c>
      <c r="K121" s="202">
        <v>1</v>
      </c>
      <c r="L121" s="202">
        <v>1</v>
      </c>
      <c r="M121" s="202">
        <v>1</v>
      </c>
      <c r="N121" s="203">
        <v>1</v>
      </c>
    </row>
    <row r="122" spans="1:14" ht="33.75" customHeight="1" x14ac:dyDescent="0.25">
      <c r="A122" s="780"/>
      <c r="B122" s="43" t="s">
        <v>193</v>
      </c>
      <c r="C122" s="204" t="s">
        <v>303</v>
      </c>
      <c r="D122" s="201"/>
      <c r="E122" s="201"/>
      <c r="F122" s="202">
        <v>1</v>
      </c>
      <c r="G122" s="202">
        <v>1</v>
      </c>
      <c r="H122" s="202">
        <v>1</v>
      </c>
      <c r="I122" s="202">
        <v>1</v>
      </c>
      <c r="J122" s="202">
        <v>1</v>
      </c>
      <c r="K122" s="202">
        <v>1</v>
      </c>
      <c r="L122" s="202">
        <v>1</v>
      </c>
      <c r="M122" s="202">
        <v>1</v>
      </c>
      <c r="N122" s="203">
        <v>1</v>
      </c>
    </row>
    <row r="123" spans="1:14" ht="48" customHeight="1" x14ac:dyDescent="0.25">
      <c r="A123" s="780"/>
      <c r="B123" s="43" t="s">
        <v>193</v>
      </c>
      <c r="C123" s="204" t="s">
        <v>304</v>
      </c>
      <c r="D123" s="201"/>
      <c r="E123" s="201"/>
      <c r="F123" s="202">
        <v>1</v>
      </c>
      <c r="G123" s="202">
        <v>1</v>
      </c>
      <c r="H123" s="202">
        <v>1</v>
      </c>
      <c r="I123" s="202">
        <v>1</v>
      </c>
      <c r="J123" s="202">
        <v>1</v>
      </c>
      <c r="K123" s="202">
        <v>1</v>
      </c>
      <c r="L123" s="202">
        <v>1</v>
      </c>
      <c r="M123" s="202">
        <v>1</v>
      </c>
      <c r="N123" s="203">
        <v>1</v>
      </c>
    </row>
    <row r="124" spans="1:14" ht="39" customHeight="1" x14ac:dyDescent="0.25">
      <c r="A124" s="780"/>
      <c r="B124" s="43" t="s">
        <v>193</v>
      </c>
      <c r="C124" s="204" t="s">
        <v>305</v>
      </c>
      <c r="D124" s="201"/>
      <c r="E124" s="201"/>
      <c r="F124" s="202">
        <v>1</v>
      </c>
      <c r="G124" s="202">
        <v>1</v>
      </c>
      <c r="H124" s="202">
        <v>1</v>
      </c>
      <c r="I124" s="202">
        <v>1</v>
      </c>
      <c r="J124" s="202">
        <v>1</v>
      </c>
      <c r="K124" s="202">
        <v>1</v>
      </c>
      <c r="L124" s="202">
        <v>1</v>
      </c>
      <c r="M124" s="202">
        <v>1</v>
      </c>
      <c r="N124" s="203">
        <v>1</v>
      </c>
    </row>
    <row r="125" spans="1:14" ht="42.75" customHeight="1" x14ac:dyDescent="0.25">
      <c r="A125" s="780"/>
      <c r="B125" s="43" t="s">
        <v>193</v>
      </c>
      <c r="C125" s="204" t="s">
        <v>306</v>
      </c>
      <c r="D125" s="201"/>
      <c r="E125" s="201"/>
      <c r="F125" s="202">
        <v>1</v>
      </c>
      <c r="G125" s="202">
        <v>1</v>
      </c>
      <c r="H125" s="202">
        <v>1</v>
      </c>
      <c r="I125" s="202">
        <v>1</v>
      </c>
      <c r="J125" s="202">
        <v>1</v>
      </c>
      <c r="K125" s="202">
        <v>1</v>
      </c>
      <c r="L125" s="202">
        <v>1</v>
      </c>
      <c r="M125" s="202">
        <v>1</v>
      </c>
      <c r="N125" s="203">
        <v>1</v>
      </c>
    </row>
    <row r="126" spans="1:14" ht="38.25" customHeight="1" x14ac:dyDescent="0.25">
      <c r="A126" s="781"/>
      <c r="B126" s="43" t="s">
        <v>193</v>
      </c>
      <c r="C126" s="204" t="s">
        <v>307</v>
      </c>
      <c r="D126" s="201"/>
      <c r="E126" s="201"/>
      <c r="F126" s="202">
        <v>1</v>
      </c>
      <c r="G126" s="202">
        <v>1</v>
      </c>
      <c r="H126" s="202">
        <v>1</v>
      </c>
      <c r="I126" s="202">
        <v>1</v>
      </c>
      <c r="J126" s="202">
        <v>1</v>
      </c>
      <c r="K126" s="202">
        <v>1</v>
      </c>
      <c r="L126" s="202">
        <v>1</v>
      </c>
      <c r="M126" s="202">
        <v>1</v>
      </c>
      <c r="N126" s="203">
        <v>1</v>
      </c>
    </row>
    <row r="127" spans="1:14" ht="24.75" customHeight="1" x14ac:dyDescent="0.25">
      <c r="A127" s="773" t="s">
        <v>310</v>
      </c>
      <c r="B127" s="137" t="s">
        <v>190</v>
      </c>
      <c r="C127" s="204" t="s">
        <v>311</v>
      </c>
      <c r="D127" s="201"/>
      <c r="E127" s="202">
        <v>1</v>
      </c>
      <c r="F127" s="202">
        <v>1</v>
      </c>
      <c r="G127" s="202">
        <v>1</v>
      </c>
      <c r="H127" s="202">
        <v>1</v>
      </c>
      <c r="I127" s="202">
        <v>1</v>
      </c>
      <c r="J127" s="202">
        <v>1</v>
      </c>
      <c r="K127" s="202">
        <v>1</v>
      </c>
      <c r="L127" s="202">
        <v>1</v>
      </c>
      <c r="M127" s="202">
        <v>1</v>
      </c>
      <c r="N127" s="205"/>
    </row>
    <row r="128" spans="1:14" ht="35.25" customHeight="1" x14ac:dyDescent="0.25">
      <c r="A128" s="774"/>
      <c r="B128" s="137" t="s">
        <v>190</v>
      </c>
      <c r="C128" s="204" t="s">
        <v>312</v>
      </c>
      <c r="D128" s="201"/>
      <c r="E128" s="202">
        <v>1</v>
      </c>
      <c r="F128" s="202">
        <v>1</v>
      </c>
      <c r="G128" s="202">
        <v>1</v>
      </c>
      <c r="H128" s="202">
        <v>1</v>
      </c>
      <c r="I128" s="202">
        <v>1</v>
      </c>
      <c r="J128" s="202">
        <v>1</v>
      </c>
      <c r="K128" s="202">
        <v>1</v>
      </c>
      <c r="L128" s="202">
        <v>1</v>
      </c>
      <c r="M128" s="202">
        <v>1</v>
      </c>
      <c r="N128" s="205"/>
    </row>
    <row r="129" spans="1:14" ht="32.25" customHeight="1" x14ac:dyDescent="0.25">
      <c r="A129" s="775"/>
      <c r="B129" s="137" t="s">
        <v>190</v>
      </c>
      <c r="C129" s="204" t="s">
        <v>313</v>
      </c>
      <c r="D129" s="201"/>
      <c r="E129" s="202">
        <v>1</v>
      </c>
      <c r="F129" s="202">
        <v>1</v>
      </c>
      <c r="G129" s="202">
        <v>1</v>
      </c>
      <c r="H129" s="202">
        <v>1</v>
      </c>
      <c r="I129" s="202">
        <v>1</v>
      </c>
      <c r="J129" s="202">
        <v>1</v>
      </c>
      <c r="K129" s="202">
        <v>1</v>
      </c>
      <c r="L129" s="202">
        <v>1</v>
      </c>
      <c r="M129" s="202">
        <v>1</v>
      </c>
      <c r="N129" s="205"/>
    </row>
    <row r="130" spans="1:14" ht="41.25" customHeight="1" x14ac:dyDescent="0.25">
      <c r="A130" s="773" t="s">
        <v>60</v>
      </c>
      <c r="B130" s="137" t="s">
        <v>190</v>
      </c>
      <c r="C130" s="164" t="s">
        <v>314</v>
      </c>
      <c r="D130" s="201"/>
      <c r="E130" s="202">
        <v>1</v>
      </c>
      <c r="F130" s="202">
        <v>1</v>
      </c>
      <c r="G130" s="202">
        <v>1</v>
      </c>
      <c r="H130" s="202">
        <v>1</v>
      </c>
      <c r="I130" s="202">
        <v>1</v>
      </c>
      <c r="J130" s="202">
        <v>1</v>
      </c>
      <c r="K130" s="202">
        <v>1</v>
      </c>
      <c r="L130" s="202">
        <v>1</v>
      </c>
      <c r="M130" s="202">
        <v>1</v>
      </c>
      <c r="N130" s="203">
        <v>1</v>
      </c>
    </row>
    <row r="131" spans="1:14" ht="33" customHeight="1" x14ac:dyDescent="0.25">
      <c r="A131" s="774"/>
      <c r="B131" s="43" t="s">
        <v>193</v>
      </c>
      <c r="C131" s="193" t="s">
        <v>315</v>
      </c>
      <c r="D131" s="201"/>
      <c r="E131" s="201"/>
      <c r="F131" s="202">
        <v>1</v>
      </c>
      <c r="G131" s="202">
        <v>1</v>
      </c>
      <c r="H131" s="202">
        <v>1</v>
      </c>
      <c r="I131" s="202">
        <v>1</v>
      </c>
      <c r="J131" s="202">
        <v>1</v>
      </c>
      <c r="K131" s="202">
        <v>1</v>
      </c>
      <c r="L131" s="202">
        <v>1</v>
      </c>
      <c r="M131" s="202">
        <v>1</v>
      </c>
      <c r="N131" s="203">
        <v>1</v>
      </c>
    </row>
    <row r="132" spans="1:14" ht="41.25" customHeight="1" x14ac:dyDescent="0.25">
      <c r="A132" s="774"/>
      <c r="B132" s="43" t="s">
        <v>193</v>
      </c>
      <c r="C132" s="193" t="s">
        <v>316</v>
      </c>
      <c r="D132" s="201"/>
      <c r="E132" s="201"/>
      <c r="F132" s="202">
        <v>1</v>
      </c>
      <c r="G132" s="202">
        <v>1</v>
      </c>
      <c r="H132" s="202">
        <v>1</v>
      </c>
      <c r="I132" s="202">
        <v>1</v>
      </c>
      <c r="J132" s="202">
        <v>1</v>
      </c>
      <c r="K132" s="202">
        <v>1</v>
      </c>
      <c r="L132" s="202">
        <v>1</v>
      </c>
      <c r="M132" s="201"/>
      <c r="N132" s="203">
        <v>1</v>
      </c>
    </row>
    <row r="133" spans="1:14" ht="32.25" customHeight="1" x14ac:dyDescent="0.25">
      <c r="A133" s="774"/>
      <c r="B133" s="43" t="s">
        <v>193</v>
      </c>
      <c r="C133" s="193" t="s">
        <v>317</v>
      </c>
      <c r="D133" s="201"/>
      <c r="E133" s="201"/>
      <c r="F133" s="202">
        <v>1</v>
      </c>
      <c r="G133" s="202">
        <v>1</v>
      </c>
      <c r="H133" s="202">
        <v>1</v>
      </c>
      <c r="I133" s="202">
        <v>1</v>
      </c>
      <c r="J133" s="202">
        <v>1</v>
      </c>
      <c r="K133" s="202">
        <v>1</v>
      </c>
      <c r="L133" s="202">
        <v>1</v>
      </c>
      <c r="M133" s="201"/>
      <c r="N133" s="203">
        <v>1</v>
      </c>
    </row>
    <row r="134" spans="1:14" ht="42.75" customHeight="1" x14ac:dyDescent="0.25">
      <c r="A134" s="774"/>
      <c r="B134" s="43" t="s">
        <v>193</v>
      </c>
      <c r="C134" s="193" t="s">
        <v>318</v>
      </c>
      <c r="D134" s="201"/>
      <c r="E134" s="201"/>
      <c r="F134" s="202">
        <v>1</v>
      </c>
      <c r="G134" s="202">
        <v>1</v>
      </c>
      <c r="H134" s="202">
        <v>1</v>
      </c>
      <c r="I134" s="202">
        <v>1</v>
      </c>
      <c r="J134" s="202">
        <v>1</v>
      </c>
      <c r="K134" s="202">
        <v>1</v>
      </c>
      <c r="L134" s="202">
        <v>1</v>
      </c>
      <c r="M134" s="201"/>
      <c r="N134" s="203">
        <v>1</v>
      </c>
    </row>
    <row r="135" spans="1:14" ht="39" customHeight="1" x14ac:dyDescent="0.25">
      <c r="A135" s="774"/>
      <c r="B135" s="43" t="s">
        <v>193</v>
      </c>
      <c r="C135" s="193" t="s">
        <v>319</v>
      </c>
      <c r="D135" s="201"/>
      <c r="E135" s="201"/>
      <c r="F135" s="202">
        <v>1</v>
      </c>
      <c r="G135" s="202">
        <v>1</v>
      </c>
      <c r="H135" s="202">
        <v>1</v>
      </c>
      <c r="I135" s="202">
        <v>1</v>
      </c>
      <c r="J135" s="202">
        <v>1</v>
      </c>
      <c r="K135" s="202">
        <v>1</v>
      </c>
      <c r="L135" s="202">
        <v>1</v>
      </c>
      <c r="M135" s="201"/>
      <c r="N135" s="203">
        <v>1</v>
      </c>
    </row>
    <row r="136" spans="1:14" ht="35.25" customHeight="1" x14ac:dyDescent="0.25">
      <c r="A136" s="774"/>
      <c r="B136" s="43" t="s">
        <v>193</v>
      </c>
      <c r="C136" s="193" t="s">
        <v>320</v>
      </c>
      <c r="D136" s="201"/>
      <c r="E136" s="201"/>
      <c r="F136" s="202">
        <v>1</v>
      </c>
      <c r="G136" s="202">
        <v>1</v>
      </c>
      <c r="H136" s="202">
        <v>1</v>
      </c>
      <c r="I136" s="202">
        <v>1</v>
      </c>
      <c r="J136" s="202">
        <v>1</v>
      </c>
      <c r="K136" s="202">
        <v>1</v>
      </c>
      <c r="L136" s="202">
        <v>1</v>
      </c>
      <c r="M136" s="201"/>
      <c r="N136" s="203">
        <v>1</v>
      </c>
    </row>
    <row r="137" spans="1:14" ht="41.25" customHeight="1" x14ac:dyDescent="0.25">
      <c r="A137" s="774"/>
      <c r="B137" s="43" t="s">
        <v>193</v>
      </c>
      <c r="C137" s="193" t="s">
        <v>321</v>
      </c>
      <c r="D137" s="201"/>
      <c r="E137" s="201"/>
      <c r="F137" s="202">
        <v>1</v>
      </c>
      <c r="G137" s="202">
        <v>1</v>
      </c>
      <c r="H137" s="202">
        <v>1</v>
      </c>
      <c r="I137" s="202">
        <v>1</v>
      </c>
      <c r="J137" s="202">
        <v>1</v>
      </c>
      <c r="K137" s="202">
        <v>1</v>
      </c>
      <c r="L137" s="202">
        <v>1</v>
      </c>
      <c r="M137" s="201"/>
      <c r="N137" s="203">
        <v>1</v>
      </c>
    </row>
    <row r="138" spans="1:14" ht="51" customHeight="1" x14ac:dyDescent="0.25">
      <c r="A138" s="774"/>
      <c r="B138" s="43" t="s">
        <v>193</v>
      </c>
      <c r="C138" s="193" t="s">
        <v>322</v>
      </c>
      <c r="D138" s="201"/>
      <c r="E138" s="201"/>
      <c r="F138" s="202">
        <v>1</v>
      </c>
      <c r="G138" s="202">
        <v>1</v>
      </c>
      <c r="H138" s="202">
        <v>1</v>
      </c>
      <c r="I138" s="202">
        <v>1</v>
      </c>
      <c r="J138" s="202">
        <v>1</v>
      </c>
      <c r="K138" s="202">
        <v>1</v>
      </c>
      <c r="L138" s="202">
        <v>1</v>
      </c>
      <c r="M138" s="201"/>
      <c r="N138" s="203">
        <v>1</v>
      </c>
    </row>
    <row r="139" spans="1:14" ht="43.5" customHeight="1" thickBot="1" x14ac:dyDescent="0.3">
      <c r="A139" s="775"/>
      <c r="B139" s="43" t="s">
        <v>193</v>
      </c>
      <c r="C139" s="164" t="s">
        <v>323</v>
      </c>
      <c r="D139" s="201"/>
      <c r="E139" s="201"/>
      <c r="F139" s="202">
        <v>1</v>
      </c>
      <c r="G139" s="202">
        <v>1</v>
      </c>
      <c r="H139" s="202">
        <v>1</v>
      </c>
      <c r="I139" s="202">
        <v>1</v>
      </c>
      <c r="J139" s="202">
        <v>1</v>
      </c>
      <c r="K139" s="202">
        <v>1</v>
      </c>
      <c r="L139" s="202">
        <v>1</v>
      </c>
      <c r="M139" s="201"/>
      <c r="N139" s="203">
        <v>1</v>
      </c>
    </row>
    <row r="140" spans="1:14" ht="34.5" customHeight="1" x14ac:dyDescent="0.25">
      <c r="A140" s="4" t="s">
        <v>1077</v>
      </c>
      <c r="B140" s="765"/>
      <c r="C140" s="765"/>
      <c r="D140" s="765"/>
      <c r="E140" s="765"/>
      <c r="F140" s="765"/>
      <c r="G140" s="765"/>
      <c r="H140" s="765"/>
      <c r="I140" s="765"/>
      <c r="J140" s="765"/>
      <c r="K140" s="765"/>
      <c r="L140" s="765"/>
      <c r="M140" s="765"/>
      <c r="N140" s="766"/>
    </row>
    <row r="141" spans="1:14" ht="32.25" customHeight="1" x14ac:dyDescent="0.25">
      <c r="A141" s="769" t="s">
        <v>23</v>
      </c>
      <c r="B141" s="219" t="s">
        <v>190</v>
      </c>
      <c r="C141" s="220" t="s">
        <v>923</v>
      </c>
      <c r="D141" s="221"/>
      <c r="E141" s="221">
        <v>1</v>
      </c>
      <c r="F141" s="221"/>
      <c r="G141" s="221">
        <v>1</v>
      </c>
      <c r="H141" s="221">
        <v>1</v>
      </c>
      <c r="I141" s="221">
        <v>1</v>
      </c>
      <c r="J141" s="221">
        <v>1</v>
      </c>
      <c r="K141" s="221">
        <v>1</v>
      </c>
      <c r="L141" s="221">
        <v>1</v>
      </c>
      <c r="M141" s="221">
        <v>1</v>
      </c>
      <c r="N141" s="222"/>
    </row>
    <row r="142" spans="1:14" ht="37.5" customHeight="1" x14ac:dyDescent="0.25">
      <c r="A142" s="770"/>
      <c r="B142" s="219" t="s">
        <v>193</v>
      </c>
      <c r="C142" s="220" t="s">
        <v>233</v>
      </c>
      <c r="D142" s="221"/>
      <c r="E142" s="221"/>
      <c r="F142" s="221">
        <v>1</v>
      </c>
      <c r="G142" s="221"/>
      <c r="H142" s="221"/>
      <c r="I142" s="221"/>
      <c r="J142" s="221"/>
      <c r="K142" s="221"/>
      <c r="L142" s="221"/>
      <c r="M142" s="221"/>
      <c r="N142" s="222"/>
    </row>
    <row r="143" spans="1:14" ht="30.75" customHeight="1" x14ac:dyDescent="0.25">
      <c r="A143" s="9" t="s">
        <v>33</v>
      </c>
      <c r="B143" s="43" t="s">
        <v>190</v>
      </c>
      <c r="C143" s="177" t="s">
        <v>252</v>
      </c>
      <c r="D143" s="165"/>
      <c r="E143" s="166">
        <v>1</v>
      </c>
      <c r="F143" s="166">
        <v>1</v>
      </c>
      <c r="G143" s="166">
        <v>1</v>
      </c>
      <c r="H143" s="166">
        <v>1</v>
      </c>
      <c r="I143" s="166">
        <v>1</v>
      </c>
      <c r="J143" s="166">
        <v>1</v>
      </c>
      <c r="K143" s="166">
        <v>1</v>
      </c>
      <c r="L143" s="166">
        <v>1</v>
      </c>
      <c r="M143" s="166">
        <v>1</v>
      </c>
      <c r="N143" s="167"/>
    </row>
    <row r="144" spans="1:14" ht="30.75" customHeight="1" x14ac:dyDescent="0.25">
      <c r="A144" s="769" t="s">
        <v>37</v>
      </c>
      <c r="B144" s="43" t="s">
        <v>190</v>
      </c>
      <c r="C144" s="177" t="s">
        <v>254</v>
      </c>
      <c r="D144" s="165" t="s">
        <v>225</v>
      </c>
      <c r="E144" s="166">
        <v>1</v>
      </c>
      <c r="F144" s="165" t="s">
        <v>225</v>
      </c>
      <c r="G144" s="166">
        <v>1</v>
      </c>
      <c r="H144" s="166">
        <v>1</v>
      </c>
      <c r="I144" s="166">
        <v>1</v>
      </c>
      <c r="J144" s="166">
        <v>1</v>
      </c>
      <c r="K144" s="166">
        <v>1</v>
      </c>
      <c r="L144" s="166">
        <v>1</v>
      </c>
      <c r="M144" s="166">
        <v>1</v>
      </c>
      <c r="N144" s="167" t="s">
        <v>225</v>
      </c>
    </row>
    <row r="145" spans="1:14" ht="48.75" customHeight="1" x14ac:dyDescent="0.25">
      <c r="A145" s="770"/>
      <c r="B145" s="43" t="s">
        <v>193</v>
      </c>
      <c r="C145" s="164" t="s">
        <v>255</v>
      </c>
      <c r="D145" s="184" t="s">
        <v>225</v>
      </c>
      <c r="E145" s="185" t="s">
        <v>225</v>
      </c>
      <c r="F145" s="184">
        <v>1</v>
      </c>
      <c r="G145" s="130" t="s">
        <v>225</v>
      </c>
      <c r="H145" s="130" t="s">
        <v>225</v>
      </c>
      <c r="I145" s="130" t="s">
        <v>225</v>
      </c>
      <c r="J145" s="130" t="s">
        <v>225</v>
      </c>
      <c r="K145" s="130" t="s">
        <v>225</v>
      </c>
      <c r="L145" s="130" t="s">
        <v>225</v>
      </c>
      <c r="M145" s="130" t="s">
        <v>225</v>
      </c>
      <c r="N145" s="167" t="s">
        <v>225</v>
      </c>
    </row>
    <row r="146" spans="1:14" ht="27" customHeight="1" x14ac:dyDescent="0.25">
      <c r="A146" s="769" t="s">
        <v>39</v>
      </c>
      <c r="B146" s="186" t="s">
        <v>190</v>
      </c>
      <c r="C146" s="177" t="s">
        <v>257</v>
      </c>
      <c r="D146" s="187" t="s">
        <v>225</v>
      </c>
      <c r="E146" s="188">
        <v>1</v>
      </c>
      <c r="F146" s="187" t="s">
        <v>225</v>
      </c>
      <c r="G146" s="188">
        <v>1</v>
      </c>
      <c r="H146" s="188">
        <v>1</v>
      </c>
      <c r="I146" s="188">
        <v>1</v>
      </c>
      <c r="J146" s="188">
        <v>1</v>
      </c>
      <c r="K146" s="188">
        <v>1</v>
      </c>
      <c r="L146" s="188">
        <v>1</v>
      </c>
      <c r="M146" s="188">
        <v>1</v>
      </c>
      <c r="N146" s="189" t="s">
        <v>225</v>
      </c>
    </row>
    <row r="147" spans="1:14" ht="31.5" customHeight="1" thickBot="1" x14ac:dyDescent="0.3">
      <c r="A147" s="771"/>
      <c r="B147" s="137" t="s">
        <v>193</v>
      </c>
      <c r="C147" s="164" t="s">
        <v>258</v>
      </c>
      <c r="D147" s="190" t="s">
        <v>225</v>
      </c>
      <c r="E147" s="179" t="s">
        <v>225</v>
      </c>
      <c r="F147" s="190">
        <v>1</v>
      </c>
      <c r="G147" s="179" t="s">
        <v>225</v>
      </c>
      <c r="H147" s="179" t="s">
        <v>225</v>
      </c>
      <c r="I147" s="179" t="s">
        <v>225</v>
      </c>
      <c r="J147" s="179" t="s">
        <v>225</v>
      </c>
      <c r="K147" s="179" t="s">
        <v>225</v>
      </c>
      <c r="L147" s="179" t="s">
        <v>225</v>
      </c>
      <c r="M147" s="179" t="s">
        <v>225</v>
      </c>
      <c r="N147" s="191" t="s">
        <v>225</v>
      </c>
    </row>
    <row r="148" spans="1:14" ht="27" customHeight="1" x14ac:dyDescent="0.25">
      <c r="A148" s="5" t="s">
        <v>1070</v>
      </c>
      <c r="B148" s="765"/>
      <c r="C148" s="765"/>
      <c r="D148" s="765"/>
      <c r="E148" s="765"/>
      <c r="F148" s="765"/>
      <c r="G148" s="765"/>
      <c r="H148" s="765"/>
      <c r="I148" s="765"/>
      <c r="J148" s="765"/>
      <c r="K148" s="765"/>
      <c r="L148" s="765"/>
      <c r="M148" s="765"/>
      <c r="N148" s="766"/>
    </row>
    <row r="149" spans="1:14" ht="29.25" customHeight="1" x14ac:dyDescent="0.25">
      <c r="A149" s="767" t="s">
        <v>54</v>
      </c>
      <c r="B149" s="137" t="s">
        <v>190</v>
      </c>
      <c r="C149" s="164" t="s">
        <v>292</v>
      </c>
      <c r="D149" s="202">
        <v>1</v>
      </c>
      <c r="E149" s="202">
        <v>1</v>
      </c>
      <c r="F149" s="202">
        <v>1</v>
      </c>
      <c r="G149" s="202">
        <v>1</v>
      </c>
      <c r="H149" s="202">
        <v>1</v>
      </c>
      <c r="I149" s="202">
        <v>1</v>
      </c>
      <c r="J149" s="202">
        <v>1</v>
      </c>
      <c r="K149" s="202">
        <v>1</v>
      </c>
      <c r="L149" s="202">
        <v>1</v>
      </c>
      <c r="M149" s="202">
        <v>1</v>
      </c>
      <c r="N149" s="203">
        <v>1</v>
      </c>
    </row>
    <row r="150" spans="1:14" ht="29.25" customHeight="1" x14ac:dyDescent="0.25">
      <c r="A150" s="768"/>
      <c r="B150" s="137" t="s">
        <v>193</v>
      </c>
      <c r="C150" s="180" t="s">
        <v>293</v>
      </c>
      <c r="D150" s="202"/>
      <c r="E150" s="202"/>
      <c r="F150" s="202">
        <v>1</v>
      </c>
      <c r="G150" s="202"/>
      <c r="H150" s="202"/>
      <c r="I150" s="202"/>
      <c r="J150" s="202"/>
      <c r="K150" s="202"/>
      <c r="L150" s="202"/>
      <c r="M150" s="202"/>
      <c r="N150" s="203"/>
    </row>
    <row r="151" spans="1:14" ht="51.75" customHeight="1" x14ac:dyDescent="0.25">
      <c r="A151" s="73" t="s">
        <v>56</v>
      </c>
      <c r="B151" s="137" t="s">
        <v>190</v>
      </c>
      <c r="C151" s="204" t="s">
        <v>300</v>
      </c>
      <c r="D151" s="202"/>
      <c r="E151" s="202">
        <v>1</v>
      </c>
      <c r="F151" s="202">
        <v>1</v>
      </c>
      <c r="G151" s="202">
        <v>1</v>
      </c>
      <c r="H151" s="202">
        <v>1</v>
      </c>
      <c r="I151" s="202">
        <v>1</v>
      </c>
      <c r="J151" s="202">
        <v>1</v>
      </c>
      <c r="K151" s="202">
        <v>1</v>
      </c>
      <c r="L151" s="202">
        <v>1</v>
      </c>
      <c r="M151" s="202">
        <v>1</v>
      </c>
      <c r="N151" s="203">
        <v>1</v>
      </c>
    </row>
    <row r="152" spans="1:14" ht="48" customHeight="1" x14ac:dyDescent="0.25">
      <c r="A152" s="73" t="s">
        <v>58</v>
      </c>
      <c r="B152" s="137" t="s">
        <v>190</v>
      </c>
      <c r="C152" s="204" t="s">
        <v>309</v>
      </c>
      <c r="D152" s="202">
        <v>1</v>
      </c>
      <c r="E152" s="202">
        <v>1</v>
      </c>
      <c r="F152" s="202">
        <v>1</v>
      </c>
      <c r="G152" s="202">
        <v>1</v>
      </c>
      <c r="H152" s="202">
        <v>1</v>
      </c>
      <c r="I152" s="202">
        <v>1</v>
      </c>
      <c r="J152" s="202">
        <v>1</v>
      </c>
      <c r="K152" s="202">
        <v>1</v>
      </c>
      <c r="L152" s="202">
        <v>1</v>
      </c>
      <c r="M152" s="202">
        <v>1</v>
      </c>
      <c r="N152" s="203">
        <v>1</v>
      </c>
    </row>
    <row r="153" spans="1:14" ht="45.75" customHeight="1" thickBot="1" x14ac:dyDescent="0.3">
      <c r="A153" s="74" t="s">
        <v>61</v>
      </c>
      <c r="B153" s="137" t="s">
        <v>190</v>
      </c>
      <c r="C153" s="204" t="s">
        <v>324</v>
      </c>
      <c r="D153" s="202">
        <v>1</v>
      </c>
      <c r="E153" s="202">
        <v>1</v>
      </c>
      <c r="F153" s="202">
        <v>1</v>
      </c>
      <c r="G153" s="202">
        <v>1</v>
      </c>
      <c r="H153" s="202">
        <v>1</v>
      </c>
      <c r="I153" s="202">
        <v>1</v>
      </c>
      <c r="J153" s="202">
        <v>1</v>
      </c>
      <c r="K153" s="202">
        <v>1</v>
      </c>
      <c r="L153" s="202">
        <v>1</v>
      </c>
      <c r="M153" s="202">
        <v>1</v>
      </c>
      <c r="N153" s="203">
        <v>1</v>
      </c>
    </row>
    <row r="154" spans="1:14" ht="24" customHeight="1" x14ac:dyDescent="0.25">
      <c r="A154" s="20" t="s">
        <v>1071</v>
      </c>
      <c r="B154" s="765"/>
      <c r="C154" s="765"/>
      <c r="D154" s="765"/>
      <c r="E154" s="765"/>
      <c r="F154" s="765"/>
      <c r="G154" s="765"/>
      <c r="H154" s="765"/>
      <c r="I154" s="765"/>
      <c r="J154" s="765"/>
      <c r="K154" s="765"/>
      <c r="L154" s="765"/>
      <c r="M154" s="765"/>
      <c r="N154" s="766"/>
    </row>
    <row r="155" spans="1:14" ht="24.75" customHeight="1" x14ac:dyDescent="0.25">
      <c r="A155" s="776" t="s">
        <v>62</v>
      </c>
      <c r="B155" s="43" t="s">
        <v>190</v>
      </c>
      <c r="C155" s="164" t="s">
        <v>325</v>
      </c>
      <c r="D155" s="165"/>
      <c r="E155" s="166">
        <v>1</v>
      </c>
      <c r="F155" s="165"/>
      <c r="G155" s="166">
        <v>1</v>
      </c>
      <c r="H155" s="166">
        <v>1</v>
      </c>
      <c r="I155" s="166">
        <v>1</v>
      </c>
      <c r="J155" s="166">
        <v>1</v>
      </c>
      <c r="K155" s="166">
        <v>1</v>
      </c>
      <c r="L155" s="166">
        <v>1</v>
      </c>
      <c r="M155" s="166">
        <v>1</v>
      </c>
      <c r="N155" s="206" t="s">
        <v>326</v>
      </c>
    </row>
    <row r="156" spans="1:14" ht="39.75" customHeight="1" x14ac:dyDescent="0.25">
      <c r="A156" s="776"/>
      <c r="B156" s="43" t="s">
        <v>327</v>
      </c>
      <c r="C156" s="164" t="s">
        <v>328</v>
      </c>
      <c r="D156" s="165"/>
      <c r="E156" s="166"/>
      <c r="F156" s="166">
        <v>1</v>
      </c>
      <c r="G156" s="166"/>
      <c r="H156" s="166"/>
      <c r="I156" s="166"/>
      <c r="J156" s="166"/>
      <c r="K156" s="166"/>
      <c r="L156" s="166"/>
      <c r="M156" s="166"/>
      <c r="N156" s="206"/>
    </row>
    <row r="157" spans="1:14" ht="22.5" customHeight="1" x14ac:dyDescent="0.25">
      <c r="A157" s="776" t="s">
        <v>63</v>
      </c>
      <c r="B157" s="43" t="s">
        <v>190</v>
      </c>
      <c r="C157" s="164" t="s">
        <v>329</v>
      </c>
      <c r="D157" s="207"/>
      <c r="E157" s="207">
        <v>1</v>
      </c>
      <c r="F157" s="207"/>
      <c r="G157" s="207">
        <v>1</v>
      </c>
      <c r="H157" s="207">
        <v>1</v>
      </c>
      <c r="I157" s="207">
        <v>1</v>
      </c>
      <c r="J157" s="207">
        <v>1</v>
      </c>
      <c r="K157" s="207">
        <v>1</v>
      </c>
      <c r="L157" s="207">
        <v>1</v>
      </c>
      <c r="M157" s="165"/>
      <c r="N157" s="167"/>
    </row>
    <row r="158" spans="1:14" ht="31.5" x14ac:dyDescent="0.25">
      <c r="A158" s="776"/>
      <c r="B158" s="43" t="s">
        <v>327</v>
      </c>
      <c r="C158" s="164" t="s">
        <v>330</v>
      </c>
      <c r="D158" s="165"/>
      <c r="E158" s="165"/>
      <c r="F158" s="166">
        <v>1</v>
      </c>
      <c r="G158" s="165"/>
      <c r="H158" s="165"/>
      <c r="I158" s="165"/>
      <c r="J158" s="165"/>
      <c r="K158" s="165"/>
      <c r="L158" s="165"/>
      <c r="M158" s="165"/>
      <c r="N158" s="167"/>
    </row>
    <row r="159" spans="1:14" ht="27" customHeight="1" x14ac:dyDescent="0.25">
      <c r="A159" s="776" t="s">
        <v>64</v>
      </c>
      <c r="B159" s="43" t="s">
        <v>190</v>
      </c>
      <c r="C159" s="164" t="s">
        <v>331</v>
      </c>
      <c r="D159" s="165"/>
      <c r="E159" s="166">
        <v>1</v>
      </c>
      <c r="F159" s="166"/>
      <c r="G159" s="166">
        <v>1</v>
      </c>
      <c r="H159" s="166">
        <v>1</v>
      </c>
      <c r="I159" s="166">
        <v>1</v>
      </c>
      <c r="J159" s="166">
        <v>1</v>
      </c>
      <c r="K159" s="166">
        <v>1</v>
      </c>
      <c r="L159" s="166">
        <v>1</v>
      </c>
      <c r="M159" s="166">
        <v>1</v>
      </c>
      <c r="N159" s="167"/>
    </row>
    <row r="160" spans="1:14" ht="37.5" customHeight="1" x14ac:dyDescent="0.25">
      <c r="A160" s="776"/>
      <c r="B160" s="43" t="s">
        <v>327</v>
      </c>
      <c r="C160" s="164" t="s">
        <v>332</v>
      </c>
      <c r="D160" s="165"/>
      <c r="E160" s="165"/>
      <c r="F160" s="166">
        <v>1</v>
      </c>
      <c r="G160" s="165"/>
      <c r="H160" s="165"/>
      <c r="I160" s="165"/>
      <c r="J160" s="165"/>
      <c r="K160" s="165"/>
      <c r="L160" s="165"/>
      <c r="M160" s="165"/>
      <c r="N160" s="167"/>
    </row>
    <row r="161" spans="1:14" ht="29.25" customHeight="1" x14ac:dyDescent="0.25">
      <c r="A161" s="777" t="s">
        <v>65</v>
      </c>
      <c r="B161" s="43" t="s">
        <v>190</v>
      </c>
      <c r="C161" s="164" t="s">
        <v>333</v>
      </c>
      <c r="D161" s="130"/>
      <c r="E161" s="170">
        <v>1</v>
      </c>
      <c r="F161" s="170">
        <v>1</v>
      </c>
      <c r="G161" s="170">
        <v>1</v>
      </c>
      <c r="H161" s="170">
        <v>1</v>
      </c>
      <c r="I161" s="170">
        <v>1</v>
      </c>
      <c r="J161" s="170">
        <v>1</v>
      </c>
      <c r="K161" s="170">
        <v>1</v>
      </c>
      <c r="L161" s="170">
        <v>1</v>
      </c>
      <c r="M161" s="207">
        <v>1</v>
      </c>
      <c r="N161" s="133"/>
    </row>
    <row r="162" spans="1:14" ht="27.75" customHeight="1" x14ac:dyDescent="0.25">
      <c r="A162" s="778"/>
      <c r="B162" s="43" t="s">
        <v>190</v>
      </c>
      <c r="C162" s="164" t="s">
        <v>334</v>
      </c>
      <c r="D162" s="130"/>
      <c r="E162" s="170">
        <v>1</v>
      </c>
      <c r="F162" s="170"/>
      <c r="G162" s="170">
        <v>1</v>
      </c>
      <c r="H162" s="170">
        <v>1</v>
      </c>
      <c r="I162" s="170">
        <v>1</v>
      </c>
      <c r="J162" s="170">
        <v>1</v>
      </c>
      <c r="K162" s="170">
        <v>1</v>
      </c>
      <c r="L162" s="170">
        <v>1</v>
      </c>
      <c r="M162" s="207">
        <v>1</v>
      </c>
      <c r="N162" s="133"/>
    </row>
    <row r="163" spans="1:14" ht="42" customHeight="1" x14ac:dyDescent="0.25">
      <c r="A163" s="208" t="s">
        <v>335</v>
      </c>
      <c r="B163" s="43" t="s">
        <v>190</v>
      </c>
      <c r="C163" s="164" t="s">
        <v>1001</v>
      </c>
      <c r="D163" s="170"/>
      <c r="E163" s="170">
        <v>1</v>
      </c>
      <c r="F163" s="170">
        <v>1</v>
      </c>
      <c r="G163" s="170">
        <v>1</v>
      </c>
      <c r="H163" s="170">
        <v>1</v>
      </c>
      <c r="I163" s="170">
        <v>1</v>
      </c>
      <c r="J163" s="170">
        <v>1</v>
      </c>
      <c r="K163" s="170">
        <v>1</v>
      </c>
      <c r="L163" s="170">
        <v>1</v>
      </c>
      <c r="M163" s="166">
        <v>1</v>
      </c>
      <c r="N163" s="167"/>
    </row>
    <row r="164" spans="1:14" ht="48" customHeight="1" thickBot="1" x14ac:dyDescent="0.3">
      <c r="A164" s="176" t="s">
        <v>67</v>
      </c>
      <c r="B164" s="43" t="s">
        <v>190</v>
      </c>
      <c r="C164" s="164" t="s">
        <v>336</v>
      </c>
      <c r="D164" s="165"/>
      <c r="E164" s="166">
        <v>1</v>
      </c>
      <c r="F164" s="166">
        <v>1</v>
      </c>
      <c r="G164" s="166">
        <v>1</v>
      </c>
      <c r="H164" s="166">
        <v>1</v>
      </c>
      <c r="I164" s="166">
        <v>1</v>
      </c>
      <c r="J164" s="166">
        <v>1</v>
      </c>
      <c r="K164" s="166">
        <v>1</v>
      </c>
      <c r="L164" s="166">
        <v>1</v>
      </c>
      <c r="M164" s="166">
        <v>1</v>
      </c>
      <c r="N164" s="167"/>
    </row>
    <row r="165" spans="1:14" ht="29.25" customHeight="1" x14ac:dyDescent="0.25">
      <c r="A165" s="4" t="s">
        <v>1072</v>
      </c>
      <c r="B165" s="765"/>
      <c r="C165" s="765"/>
      <c r="D165" s="765"/>
      <c r="E165" s="765"/>
      <c r="F165" s="765"/>
      <c r="G165" s="765"/>
      <c r="H165" s="765"/>
      <c r="I165" s="765"/>
      <c r="J165" s="765"/>
      <c r="K165" s="765"/>
      <c r="L165" s="765"/>
      <c r="M165" s="765"/>
      <c r="N165" s="766"/>
    </row>
    <row r="166" spans="1:14" ht="33" customHeight="1" x14ac:dyDescent="0.25">
      <c r="A166" s="772" t="s">
        <v>68</v>
      </c>
      <c r="B166" s="43" t="s">
        <v>327</v>
      </c>
      <c r="C166" s="180" t="s">
        <v>337</v>
      </c>
      <c r="D166" s="128"/>
      <c r="E166" s="128"/>
      <c r="F166" s="207">
        <v>1</v>
      </c>
      <c r="G166" s="207"/>
      <c r="H166" s="207"/>
      <c r="I166" s="207"/>
      <c r="J166" s="207"/>
      <c r="K166" s="128"/>
      <c r="L166" s="207"/>
      <c r="M166" s="209"/>
      <c r="N166" s="206"/>
    </row>
    <row r="167" spans="1:14" ht="38.25" customHeight="1" x14ac:dyDescent="0.25">
      <c r="A167" s="772"/>
      <c r="B167" s="210" t="s">
        <v>190</v>
      </c>
      <c r="C167" s="183" t="s">
        <v>338</v>
      </c>
      <c r="D167" s="128"/>
      <c r="E167" s="128"/>
      <c r="F167" s="128"/>
      <c r="G167" s="207">
        <v>1</v>
      </c>
      <c r="H167" s="207">
        <v>1</v>
      </c>
      <c r="I167" s="207">
        <v>1</v>
      </c>
      <c r="J167" s="207">
        <v>1</v>
      </c>
      <c r="K167" s="128"/>
      <c r="L167" s="207">
        <v>1</v>
      </c>
      <c r="M167" s="209">
        <v>1</v>
      </c>
      <c r="N167" s="206"/>
    </row>
    <row r="168" spans="1:14" ht="22.5" customHeight="1" x14ac:dyDescent="0.25">
      <c r="A168" s="772" t="s">
        <v>69</v>
      </c>
      <c r="B168" s="10" t="s">
        <v>190</v>
      </c>
      <c r="C168" s="177" t="s">
        <v>1045</v>
      </c>
      <c r="D168" s="211"/>
      <c r="E168" s="209">
        <v>1</v>
      </c>
      <c r="F168" s="211"/>
      <c r="G168" s="209">
        <v>1</v>
      </c>
      <c r="H168" s="209">
        <v>1</v>
      </c>
      <c r="I168" s="209">
        <v>1</v>
      </c>
      <c r="J168" s="209">
        <v>1</v>
      </c>
      <c r="K168" s="209">
        <v>1</v>
      </c>
      <c r="L168" s="209">
        <v>1</v>
      </c>
      <c r="M168" s="209">
        <v>1</v>
      </c>
      <c r="N168" s="167"/>
    </row>
    <row r="169" spans="1:14" ht="27" customHeight="1" x14ac:dyDescent="0.25">
      <c r="A169" s="772"/>
      <c r="B169" s="10" t="s">
        <v>190</v>
      </c>
      <c r="C169" s="177" t="s">
        <v>1044</v>
      </c>
      <c r="D169" s="211"/>
      <c r="E169" s="209">
        <v>1</v>
      </c>
      <c r="F169" s="211"/>
      <c r="G169" s="209">
        <v>1</v>
      </c>
      <c r="H169" s="209">
        <v>1</v>
      </c>
      <c r="I169" s="209">
        <v>1</v>
      </c>
      <c r="J169" s="209">
        <v>1</v>
      </c>
      <c r="K169" s="209">
        <v>1</v>
      </c>
      <c r="L169" s="209">
        <v>1</v>
      </c>
      <c r="M169" s="209">
        <v>1</v>
      </c>
      <c r="N169" s="167"/>
    </row>
    <row r="170" spans="1:14" ht="32.25" customHeight="1" x14ac:dyDescent="0.25">
      <c r="A170" s="772"/>
      <c r="B170" s="10" t="s">
        <v>190</v>
      </c>
      <c r="C170" s="177" t="s">
        <v>1043</v>
      </c>
      <c r="D170" s="211"/>
      <c r="E170" s="209">
        <v>1</v>
      </c>
      <c r="F170" s="211"/>
      <c r="G170" s="209">
        <v>1</v>
      </c>
      <c r="H170" s="209">
        <v>1</v>
      </c>
      <c r="I170" s="209">
        <v>1</v>
      </c>
      <c r="J170" s="209">
        <v>1</v>
      </c>
      <c r="K170" s="209">
        <v>1</v>
      </c>
      <c r="L170" s="209">
        <v>1</v>
      </c>
      <c r="M170" s="209">
        <v>1</v>
      </c>
      <c r="N170" s="167"/>
    </row>
    <row r="171" spans="1:14" ht="33" customHeight="1" x14ac:dyDescent="0.25">
      <c r="A171" s="772"/>
      <c r="B171" s="10" t="s">
        <v>327</v>
      </c>
      <c r="C171" s="177" t="s">
        <v>1042</v>
      </c>
      <c r="D171" s="211"/>
      <c r="E171" s="209"/>
      <c r="F171" s="209">
        <v>1</v>
      </c>
      <c r="G171" s="209"/>
      <c r="H171" s="209"/>
      <c r="I171" s="209"/>
      <c r="J171" s="209"/>
      <c r="K171" s="209"/>
      <c r="L171" s="209"/>
      <c r="M171" s="209"/>
      <c r="N171" s="167"/>
    </row>
    <row r="172" spans="1:14" ht="24.75" customHeight="1" x14ac:dyDescent="0.25">
      <c r="A172" s="212" t="s">
        <v>70</v>
      </c>
      <c r="B172" s="43" t="s">
        <v>190</v>
      </c>
      <c r="C172" s="183" t="s">
        <v>339</v>
      </c>
      <c r="D172" s="179"/>
      <c r="E172" s="179"/>
      <c r="F172" s="179"/>
      <c r="G172" s="190">
        <v>1</v>
      </c>
      <c r="H172" s="190">
        <v>1</v>
      </c>
      <c r="I172" s="190">
        <v>1</v>
      </c>
      <c r="J172" s="190">
        <v>1</v>
      </c>
      <c r="K172" s="190">
        <v>1</v>
      </c>
      <c r="L172" s="190">
        <v>1</v>
      </c>
      <c r="M172" s="190">
        <v>1</v>
      </c>
      <c r="N172" s="191"/>
    </row>
    <row r="173" spans="1:14" ht="54" customHeight="1" x14ac:dyDescent="0.25">
      <c r="A173" s="759" t="s">
        <v>71</v>
      </c>
      <c r="B173" s="43" t="s">
        <v>190</v>
      </c>
      <c r="C173" s="180" t="s">
        <v>1014</v>
      </c>
      <c r="D173" s="207"/>
      <c r="E173" s="207">
        <v>1</v>
      </c>
      <c r="F173" s="207"/>
      <c r="G173" s="207">
        <v>1</v>
      </c>
      <c r="H173" s="207">
        <v>1</v>
      </c>
      <c r="I173" s="207">
        <v>1</v>
      </c>
      <c r="J173" s="207">
        <v>1</v>
      </c>
      <c r="K173" s="207">
        <v>1</v>
      </c>
      <c r="L173" s="207">
        <v>1</v>
      </c>
      <c r="M173" s="207">
        <v>1</v>
      </c>
      <c r="N173" s="213"/>
    </row>
    <row r="174" spans="1:14" ht="41.25" customHeight="1" x14ac:dyDescent="0.25">
      <c r="A174" s="760"/>
      <c r="B174" s="43" t="s">
        <v>190</v>
      </c>
      <c r="C174" s="180" t="s">
        <v>1015</v>
      </c>
      <c r="D174" s="207"/>
      <c r="E174" s="207">
        <v>1</v>
      </c>
      <c r="F174" s="207"/>
      <c r="G174" s="207">
        <v>1</v>
      </c>
      <c r="H174" s="207">
        <v>1</v>
      </c>
      <c r="I174" s="207">
        <v>1</v>
      </c>
      <c r="J174" s="207">
        <v>1</v>
      </c>
      <c r="K174" s="207">
        <v>1</v>
      </c>
      <c r="L174" s="207">
        <v>1</v>
      </c>
      <c r="M174" s="207">
        <v>1</v>
      </c>
      <c r="N174" s="213"/>
    </row>
    <row r="175" spans="1:14" ht="30" customHeight="1" x14ac:dyDescent="0.25">
      <c r="A175" s="772" t="s">
        <v>72</v>
      </c>
      <c r="B175" s="10" t="s">
        <v>190</v>
      </c>
      <c r="C175" s="177" t="s">
        <v>340</v>
      </c>
      <c r="D175" s="128"/>
      <c r="E175" s="207">
        <v>1</v>
      </c>
      <c r="F175" s="128"/>
      <c r="G175" s="207">
        <v>1</v>
      </c>
      <c r="H175" s="207">
        <v>1</v>
      </c>
      <c r="I175" s="207">
        <v>1</v>
      </c>
      <c r="J175" s="207">
        <v>1</v>
      </c>
      <c r="K175" s="207">
        <v>1</v>
      </c>
      <c r="L175" s="207">
        <v>1</v>
      </c>
      <c r="M175" s="207">
        <v>1</v>
      </c>
      <c r="N175" s="133"/>
    </row>
    <row r="176" spans="1:14" ht="35.25" customHeight="1" x14ac:dyDescent="0.25">
      <c r="A176" s="772"/>
      <c r="B176" s="10" t="s">
        <v>190</v>
      </c>
      <c r="C176" s="177" t="s">
        <v>341</v>
      </c>
      <c r="D176" s="128"/>
      <c r="E176" s="207">
        <v>1</v>
      </c>
      <c r="F176" s="207">
        <v>1</v>
      </c>
      <c r="G176" s="207">
        <v>1</v>
      </c>
      <c r="H176" s="207">
        <v>1</v>
      </c>
      <c r="I176" s="207">
        <v>1</v>
      </c>
      <c r="J176" s="207">
        <v>1</v>
      </c>
      <c r="K176" s="207">
        <v>1</v>
      </c>
      <c r="L176" s="207">
        <v>1</v>
      </c>
      <c r="M176" s="207">
        <v>1</v>
      </c>
      <c r="N176" s="133"/>
    </row>
    <row r="177" spans="1:14" ht="31.5" customHeight="1" x14ac:dyDescent="0.25">
      <c r="A177" s="659" t="s">
        <v>73</v>
      </c>
      <c r="B177" s="10" t="s">
        <v>190</v>
      </c>
      <c r="C177" s="177" t="s">
        <v>342</v>
      </c>
      <c r="D177" s="128"/>
      <c r="E177" s="207">
        <v>1</v>
      </c>
      <c r="F177" s="128"/>
      <c r="G177" s="207">
        <v>1</v>
      </c>
      <c r="H177" s="207">
        <v>1</v>
      </c>
      <c r="I177" s="207">
        <v>1</v>
      </c>
      <c r="J177" s="207">
        <v>1</v>
      </c>
      <c r="K177" s="207">
        <v>1</v>
      </c>
      <c r="L177" s="207">
        <v>1</v>
      </c>
      <c r="M177" s="207">
        <v>1</v>
      </c>
      <c r="N177" s="196"/>
    </row>
    <row r="178" spans="1:14" ht="24" customHeight="1" x14ac:dyDescent="0.25">
      <c r="A178" s="759" t="s">
        <v>74</v>
      </c>
      <c r="B178" s="10" t="s">
        <v>190</v>
      </c>
      <c r="C178" s="177" t="s">
        <v>343</v>
      </c>
      <c r="D178" s="199"/>
      <c r="E178" s="199">
        <v>1</v>
      </c>
      <c r="F178" s="199"/>
      <c r="G178" s="199">
        <v>1</v>
      </c>
      <c r="H178" s="199">
        <v>1</v>
      </c>
      <c r="I178" s="199">
        <v>1</v>
      </c>
      <c r="J178" s="199">
        <v>1</v>
      </c>
      <c r="K178" s="199">
        <v>1</v>
      </c>
      <c r="L178" s="199">
        <v>1</v>
      </c>
      <c r="M178" s="199">
        <v>1</v>
      </c>
      <c r="N178" s="200">
        <v>1</v>
      </c>
    </row>
    <row r="179" spans="1:14" ht="24" customHeight="1" x14ac:dyDescent="0.25">
      <c r="A179" s="760"/>
      <c r="B179" s="10" t="s">
        <v>190</v>
      </c>
      <c r="C179" s="177" t="s">
        <v>344</v>
      </c>
      <c r="D179" s="199"/>
      <c r="E179" s="199">
        <v>1</v>
      </c>
      <c r="F179" s="199"/>
      <c r="G179" s="199">
        <v>1</v>
      </c>
      <c r="H179" s="199">
        <v>1</v>
      </c>
      <c r="I179" s="199">
        <v>1</v>
      </c>
      <c r="J179" s="199">
        <v>1</v>
      </c>
      <c r="K179" s="199">
        <v>1</v>
      </c>
      <c r="L179" s="199">
        <v>1</v>
      </c>
      <c r="M179" s="199">
        <v>1</v>
      </c>
      <c r="N179" s="200">
        <v>1</v>
      </c>
    </row>
    <row r="180" spans="1:14" ht="24" customHeight="1" x14ac:dyDescent="0.25">
      <c r="A180" s="760"/>
      <c r="B180" s="10" t="s">
        <v>190</v>
      </c>
      <c r="C180" s="177" t="s">
        <v>345</v>
      </c>
      <c r="D180" s="198"/>
      <c r="E180" s="199">
        <v>1</v>
      </c>
      <c r="F180" s="198"/>
      <c r="G180" s="199">
        <v>1</v>
      </c>
      <c r="H180" s="199">
        <v>1</v>
      </c>
      <c r="I180" s="199">
        <v>1</v>
      </c>
      <c r="J180" s="199">
        <v>1</v>
      </c>
      <c r="K180" s="199">
        <v>1</v>
      </c>
      <c r="L180" s="199">
        <v>1</v>
      </c>
      <c r="M180" s="199">
        <v>1</v>
      </c>
      <c r="N180" s="200">
        <v>1</v>
      </c>
    </row>
    <row r="181" spans="1:14" ht="24" customHeight="1" x14ac:dyDescent="0.25">
      <c r="A181" s="760"/>
      <c r="B181" s="10" t="s">
        <v>190</v>
      </c>
      <c r="C181" s="177" t="s">
        <v>346</v>
      </c>
      <c r="D181" s="198"/>
      <c r="E181" s="199">
        <v>1</v>
      </c>
      <c r="F181" s="198"/>
      <c r="G181" s="199">
        <v>1</v>
      </c>
      <c r="H181" s="199">
        <v>1</v>
      </c>
      <c r="I181" s="199">
        <v>1</v>
      </c>
      <c r="J181" s="199">
        <v>1</v>
      </c>
      <c r="K181" s="199">
        <v>1</v>
      </c>
      <c r="L181" s="199">
        <v>1</v>
      </c>
      <c r="M181" s="199">
        <v>1</v>
      </c>
      <c r="N181" s="200">
        <v>1</v>
      </c>
    </row>
    <row r="182" spans="1:14" ht="24" customHeight="1" x14ac:dyDescent="0.25">
      <c r="A182" s="760"/>
      <c r="B182" s="10" t="s">
        <v>190</v>
      </c>
      <c r="C182" s="177" t="s">
        <v>347</v>
      </c>
      <c r="D182" s="198"/>
      <c r="E182" s="199">
        <v>1</v>
      </c>
      <c r="F182" s="199"/>
      <c r="G182" s="199">
        <v>1</v>
      </c>
      <c r="H182" s="199">
        <v>1</v>
      </c>
      <c r="I182" s="199">
        <v>1</v>
      </c>
      <c r="J182" s="199">
        <v>1</v>
      </c>
      <c r="K182" s="199">
        <v>1</v>
      </c>
      <c r="L182" s="199">
        <v>1</v>
      </c>
      <c r="M182" s="199">
        <v>1</v>
      </c>
      <c r="N182" s="200">
        <v>1</v>
      </c>
    </row>
    <row r="183" spans="1:14" ht="24" customHeight="1" x14ac:dyDescent="0.25">
      <c r="A183" s="761"/>
      <c r="B183" s="10" t="s">
        <v>190</v>
      </c>
      <c r="C183" s="177" t="s">
        <v>348</v>
      </c>
      <c r="D183" s="198"/>
      <c r="E183" s="199">
        <v>1</v>
      </c>
      <c r="F183" s="198"/>
      <c r="G183" s="199">
        <v>1</v>
      </c>
      <c r="H183" s="199">
        <v>1</v>
      </c>
      <c r="I183" s="199">
        <v>1</v>
      </c>
      <c r="J183" s="199">
        <v>1</v>
      </c>
      <c r="K183" s="199">
        <v>1</v>
      </c>
      <c r="L183" s="199">
        <v>1</v>
      </c>
      <c r="M183" s="199">
        <v>1</v>
      </c>
      <c r="N183" s="200">
        <v>1</v>
      </c>
    </row>
    <row r="184" spans="1:14" ht="32.25" customHeight="1" x14ac:dyDescent="0.25">
      <c r="A184" s="788" t="s">
        <v>75</v>
      </c>
      <c r="B184" s="10" t="s">
        <v>190</v>
      </c>
      <c r="C184" s="177" t="s">
        <v>349</v>
      </c>
      <c r="D184" s="207"/>
      <c r="E184" s="128"/>
      <c r="F184" s="207">
        <v>1</v>
      </c>
      <c r="G184" s="207">
        <v>1</v>
      </c>
      <c r="H184" s="207">
        <v>1</v>
      </c>
      <c r="I184" s="207">
        <v>1</v>
      </c>
      <c r="J184" s="207">
        <v>1</v>
      </c>
      <c r="K184" s="207">
        <v>1</v>
      </c>
      <c r="L184" s="207">
        <v>1</v>
      </c>
      <c r="M184" s="128"/>
      <c r="N184" s="167"/>
    </row>
    <row r="185" spans="1:14" ht="27.75" customHeight="1" x14ac:dyDescent="0.25">
      <c r="A185" s="789"/>
      <c r="B185" s="10" t="s">
        <v>190</v>
      </c>
      <c r="C185" s="177" t="s">
        <v>350</v>
      </c>
      <c r="D185" s="207"/>
      <c r="E185" s="128"/>
      <c r="F185" s="207">
        <v>1</v>
      </c>
      <c r="G185" s="207">
        <v>1</v>
      </c>
      <c r="H185" s="207">
        <v>1</v>
      </c>
      <c r="I185" s="207">
        <v>1</v>
      </c>
      <c r="J185" s="207">
        <v>1</v>
      </c>
      <c r="K185" s="207">
        <v>1</v>
      </c>
      <c r="L185" s="207">
        <v>1</v>
      </c>
      <c r="M185" s="207"/>
      <c r="N185" s="167"/>
    </row>
    <row r="186" spans="1:14" ht="25.5" customHeight="1" x14ac:dyDescent="0.25">
      <c r="A186" s="790"/>
      <c r="B186" s="10" t="s">
        <v>190</v>
      </c>
      <c r="C186" s="177" t="s">
        <v>1078</v>
      </c>
      <c r="D186" s="207"/>
      <c r="E186" s="207">
        <v>1</v>
      </c>
      <c r="F186" s="207">
        <v>1</v>
      </c>
      <c r="G186" s="207">
        <v>1</v>
      </c>
      <c r="H186" s="207">
        <v>1</v>
      </c>
      <c r="I186" s="207">
        <v>1</v>
      </c>
      <c r="J186" s="207">
        <v>1</v>
      </c>
      <c r="K186" s="207">
        <v>1</v>
      </c>
      <c r="L186" s="207">
        <v>1</v>
      </c>
      <c r="M186" s="207">
        <v>1</v>
      </c>
      <c r="N186" s="167"/>
    </row>
    <row r="187" spans="1:14" x14ac:dyDescent="0.25">
      <c r="A187" s="94"/>
      <c r="B187" s="70"/>
      <c r="C187" s="160"/>
      <c r="D187" s="123"/>
      <c r="E187" s="123"/>
      <c r="F187" s="123"/>
      <c r="G187" s="123"/>
      <c r="H187" s="123"/>
      <c r="I187" s="123"/>
      <c r="J187" s="123"/>
      <c r="K187" s="123"/>
      <c r="L187" s="123"/>
      <c r="M187" s="123"/>
      <c r="N187" s="123"/>
    </row>
    <row r="188" spans="1:14" x14ac:dyDescent="0.25">
      <c r="A188" s="216" t="s">
        <v>351</v>
      </c>
      <c r="B188" s="217"/>
      <c r="C188" s="218"/>
      <c r="D188" s="123"/>
      <c r="E188" s="123"/>
      <c r="F188" s="123"/>
      <c r="G188" s="123"/>
      <c r="H188" s="123"/>
      <c r="I188" s="123"/>
      <c r="J188" s="123"/>
      <c r="K188" s="123"/>
      <c r="L188" s="123"/>
      <c r="M188" s="123"/>
      <c r="N188" s="123"/>
    </row>
  </sheetData>
  <mergeCells count="56">
    <mergeCell ref="A184:A186"/>
    <mergeCell ref="A6:A11"/>
    <mergeCell ref="A1:N1"/>
    <mergeCell ref="A3:A4"/>
    <mergeCell ref="B3:B4"/>
    <mergeCell ref="D3:N3"/>
    <mergeCell ref="B5:N5"/>
    <mergeCell ref="B62:N62"/>
    <mergeCell ref="A12:A14"/>
    <mergeCell ref="A16:A28"/>
    <mergeCell ref="A29:A30"/>
    <mergeCell ref="A35:A37"/>
    <mergeCell ref="B38:N38"/>
    <mergeCell ref="A31:A34"/>
    <mergeCell ref="A63:A65"/>
    <mergeCell ref="A66:A69"/>
    <mergeCell ref="A77:A78"/>
    <mergeCell ref="A39:A46"/>
    <mergeCell ref="A47:A48"/>
    <mergeCell ref="A49:A56"/>
    <mergeCell ref="A59:A60"/>
    <mergeCell ref="A57:A58"/>
    <mergeCell ref="A102:A106"/>
    <mergeCell ref="A79:A81"/>
    <mergeCell ref="A82:A83"/>
    <mergeCell ref="A84:A85"/>
    <mergeCell ref="B86:N86"/>
    <mergeCell ref="A87:A88"/>
    <mergeCell ref="A90:A92"/>
    <mergeCell ref="A98:A100"/>
    <mergeCell ref="B101:N101"/>
    <mergeCell ref="A93:A96"/>
    <mergeCell ref="A157:A158"/>
    <mergeCell ref="A159:A160"/>
    <mergeCell ref="A161:A162"/>
    <mergeCell ref="A107:A110"/>
    <mergeCell ref="A111:A114"/>
    <mergeCell ref="A115:A120"/>
    <mergeCell ref="A121:A126"/>
    <mergeCell ref="A127:A129"/>
    <mergeCell ref="A178:A183"/>
    <mergeCell ref="B75:N75"/>
    <mergeCell ref="B148:N148"/>
    <mergeCell ref="B140:N140"/>
    <mergeCell ref="A149:A150"/>
    <mergeCell ref="A144:A145"/>
    <mergeCell ref="A146:A147"/>
    <mergeCell ref="A141:A142"/>
    <mergeCell ref="B165:N165"/>
    <mergeCell ref="A166:A167"/>
    <mergeCell ref="A168:A171"/>
    <mergeCell ref="A173:A174"/>
    <mergeCell ref="A175:A176"/>
    <mergeCell ref="A130:A139"/>
    <mergeCell ref="B154:N154"/>
    <mergeCell ref="A155:A156"/>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5"/>
  <sheetViews>
    <sheetView workbookViewId="0">
      <pane xSplit="1" ySplit="3" topLeftCell="B4" activePane="bottomRight" state="frozen"/>
      <selection pane="topRight" activeCell="B1" sqref="B1"/>
      <selection pane="bottomLeft" activeCell="A4" sqref="A4"/>
      <selection pane="bottomRight" sqref="A1:K1"/>
    </sheetView>
  </sheetViews>
  <sheetFormatPr defaultRowHeight="15.75" x14ac:dyDescent="0.25"/>
  <cols>
    <col min="1" max="1" width="16.25" customWidth="1"/>
    <col min="2" max="2" width="15" customWidth="1"/>
    <col min="3" max="3" width="14.5" customWidth="1"/>
    <col min="4" max="4" width="18.75" customWidth="1"/>
    <col min="5" max="11" width="14.5" customWidth="1"/>
  </cols>
  <sheetData>
    <row r="1" spans="1:11" ht="26.25" customHeight="1" x14ac:dyDescent="0.25">
      <c r="A1" s="741" t="s">
        <v>352</v>
      </c>
      <c r="B1" s="741"/>
      <c r="C1" s="741"/>
      <c r="D1" s="741"/>
      <c r="E1" s="741"/>
      <c r="F1" s="741"/>
      <c r="G1" s="741"/>
      <c r="H1" s="741"/>
      <c r="I1" s="741"/>
      <c r="J1" s="741"/>
      <c r="K1" s="741"/>
    </row>
    <row r="2" spans="1:11" ht="16.5" thickBot="1" x14ac:dyDescent="0.3">
      <c r="A2" s="1"/>
      <c r="B2" s="1"/>
      <c r="C2" s="1"/>
      <c r="D2" s="1"/>
      <c r="E2" s="1"/>
      <c r="F2" s="1"/>
      <c r="G2" s="1"/>
      <c r="H2" s="1"/>
      <c r="I2" s="1"/>
      <c r="J2" s="1"/>
      <c r="K2" s="1"/>
    </row>
    <row r="3" spans="1:11" ht="89.25" customHeight="1" thickBot="1" x14ac:dyDescent="0.3">
      <c r="A3" s="223" t="s">
        <v>353</v>
      </c>
      <c r="B3" s="96" t="s">
        <v>354</v>
      </c>
      <c r="C3" s="96" t="s">
        <v>355</v>
      </c>
      <c r="D3" s="96" t="s">
        <v>356</v>
      </c>
      <c r="E3" s="96" t="s">
        <v>357</v>
      </c>
      <c r="F3" s="224" t="s">
        <v>358</v>
      </c>
      <c r="G3" s="224" t="s">
        <v>359</v>
      </c>
      <c r="H3" s="224" t="s">
        <v>360</v>
      </c>
      <c r="I3" s="224" t="s">
        <v>361</v>
      </c>
      <c r="J3" s="224" t="s">
        <v>362</v>
      </c>
      <c r="K3" s="225" t="s">
        <v>363</v>
      </c>
    </row>
    <row r="4" spans="1:11" ht="36" customHeight="1" x14ac:dyDescent="0.25">
      <c r="A4" s="4" t="s">
        <v>1068</v>
      </c>
      <c r="B4" s="812"/>
      <c r="C4" s="813"/>
      <c r="D4" s="813"/>
      <c r="E4" s="813"/>
      <c r="F4" s="813"/>
      <c r="G4" s="813"/>
      <c r="H4" s="813"/>
      <c r="I4" s="813"/>
      <c r="J4" s="813"/>
      <c r="K4" s="814"/>
    </row>
    <row r="5" spans="1:11" x14ac:dyDescent="0.25">
      <c r="A5" s="226" t="s">
        <v>15</v>
      </c>
      <c r="B5" s="227">
        <v>59171</v>
      </c>
      <c r="C5" s="227">
        <v>166</v>
      </c>
      <c r="D5" s="228">
        <v>356</v>
      </c>
      <c r="E5" s="227">
        <v>0</v>
      </c>
      <c r="F5" s="229">
        <v>0</v>
      </c>
      <c r="G5" s="229">
        <v>0</v>
      </c>
      <c r="H5" s="229">
        <v>0</v>
      </c>
      <c r="I5" s="229">
        <v>0</v>
      </c>
      <c r="J5" s="229">
        <v>0</v>
      </c>
      <c r="K5" s="230">
        <v>0</v>
      </c>
    </row>
    <row r="6" spans="1:11" x14ac:dyDescent="0.25">
      <c r="A6" s="668" t="s">
        <v>16</v>
      </c>
      <c r="B6" s="227">
        <v>30100</v>
      </c>
      <c r="C6" s="227">
        <v>88</v>
      </c>
      <c r="D6" s="227">
        <v>0</v>
      </c>
      <c r="E6" s="227">
        <v>7</v>
      </c>
      <c r="F6" s="229">
        <v>0</v>
      </c>
      <c r="G6" s="229">
        <v>0</v>
      </c>
      <c r="H6" s="229">
        <v>0</v>
      </c>
      <c r="I6" s="229">
        <v>0</v>
      </c>
      <c r="J6" s="229">
        <v>0</v>
      </c>
      <c r="K6" s="230">
        <v>0</v>
      </c>
    </row>
    <row r="7" spans="1:11" x14ac:dyDescent="0.25">
      <c r="A7" s="226" t="s">
        <v>85</v>
      </c>
      <c r="B7" s="227">
        <v>4857</v>
      </c>
      <c r="C7" s="227">
        <v>24</v>
      </c>
      <c r="D7" s="227">
        <v>202.375</v>
      </c>
      <c r="E7" s="227">
        <v>0</v>
      </c>
      <c r="F7" s="229">
        <v>2</v>
      </c>
      <c r="G7" s="229">
        <v>2</v>
      </c>
      <c r="H7" s="229">
        <v>0</v>
      </c>
      <c r="I7" s="229">
        <v>3</v>
      </c>
      <c r="J7" s="229">
        <v>2</v>
      </c>
      <c r="K7" s="230">
        <v>0</v>
      </c>
    </row>
    <row r="8" spans="1:11" ht="18" customHeight="1" x14ac:dyDescent="0.25">
      <c r="A8" s="226" t="s">
        <v>18</v>
      </c>
      <c r="B8" s="227">
        <v>23136</v>
      </c>
      <c r="C8" s="227">
        <v>5877</v>
      </c>
      <c r="D8" s="227">
        <v>31.528997426897288</v>
      </c>
      <c r="E8" s="227">
        <v>15</v>
      </c>
      <c r="F8" s="229">
        <v>8</v>
      </c>
      <c r="G8" s="229">
        <v>0</v>
      </c>
      <c r="H8" s="229">
        <v>6</v>
      </c>
      <c r="I8" s="229">
        <v>10</v>
      </c>
      <c r="J8" s="229">
        <v>1</v>
      </c>
      <c r="K8" s="230">
        <v>3</v>
      </c>
    </row>
    <row r="9" spans="1:11" x14ac:dyDescent="0.25">
      <c r="A9" s="226" t="s">
        <v>19</v>
      </c>
      <c r="B9" s="227">
        <v>22391</v>
      </c>
      <c r="C9" s="227">
        <v>67</v>
      </c>
      <c r="D9" s="227">
        <v>334.19402985074629</v>
      </c>
      <c r="E9" s="227">
        <v>67</v>
      </c>
      <c r="F9" s="229">
        <v>5</v>
      </c>
      <c r="G9" s="229">
        <v>3</v>
      </c>
      <c r="H9" s="231">
        <v>0</v>
      </c>
      <c r="I9" s="229">
        <v>4</v>
      </c>
      <c r="J9" s="229">
        <v>0</v>
      </c>
      <c r="K9" s="230">
        <v>0</v>
      </c>
    </row>
    <row r="10" spans="1:11" x14ac:dyDescent="0.25">
      <c r="A10" s="232" t="s">
        <v>20</v>
      </c>
      <c r="B10" s="577">
        <v>28181</v>
      </c>
      <c r="C10" s="577">
        <v>104</v>
      </c>
      <c r="D10" s="577"/>
      <c r="E10" s="577">
        <v>0</v>
      </c>
      <c r="F10" s="577">
        <v>23</v>
      </c>
      <c r="G10" s="577">
        <v>6</v>
      </c>
      <c r="H10" s="577">
        <v>0</v>
      </c>
      <c r="I10" s="577">
        <v>4</v>
      </c>
      <c r="J10" s="577">
        <v>2</v>
      </c>
      <c r="K10" s="578">
        <v>0</v>
      </c>
    </row>
    <row r="11" spans="1:11" ht="16.5" thickBot="1" x14ac:dyDescent="0.3">
      <c r="A11" s="233" t="s">
        <v>21</v>
      </c>
      <c r="B11" s="234">
        <v>24730</v>
      </c>
      <c r="C11" s="234">
        <v>61</v>
      </c>
      <c r="D11" s="235">
        <v>405.40983606557376</v>
      </c>
      <c r="E11" s="234">
        <v>0</v>
      </c>
      <c r="F11" s="236">
        <v>10</v>
      </c>
      <c r="G11" s="236">
        <v>0</v>
      </c>
      <c r="H11" s="236">
        <v>10</v>
      </c>
      <c r="I11" s="236">
        <v>21</v>
      </c>
      <c r="J11" s="236">
        <v>1</v>
      </c>
      <c r="K11" s="237">
        <v>20</v>
      </c>
    </row>
    <row r="12" spans="1:11" ht="24" customHeight="1" x14ac:dyDescent="0.25">
      <c r="A12" s="75" t="s">
        <v>1069</v>
      </c>
      <c r="B12" s="815"/>
      <c r="C12" s="816"/>
      <c r="D12" s="816"/>
      <c r="E12" s="816"/>
      <c r="F12" s="816"/>
      <c r="G12" s="816"/>
      <c r="H12" s="816"/>
      <c r="I12" s="816"/>
      <c r="J12" s="816"/>
      <c r="K12" s="817"/>
    </row>
    <row r="13" spans="1:11" x14ac:dyDescent="0.25">
      <c r="A13" s="79" t="s">
        <v>22</v>
      </c>
      <c r="B13" s="502">
        <v>49556</v>
      </c>
      <c r="C13" s="502">
        <v>79</v>
      </c>
      <c r="D13" s="503">
        <v>627.29113924050637</v>
      </c>
      <c r="E13" s="504">
        <v>1</v>
      </c>
      <c r="F13" s="505">
        <v>40</v>
      </c>
      <c r="G13" s="505">
        <v>2</v>
      </c>
      <c r="H13" s="505">
        <v>38</v>
      </c>
      <c r="I13" s="505">
        <v>24</v>
      </c>
      <c r="J13" s="505">
        <v>0</v>
      </c>
      <c r="K13" s="506">
        <v>24</v>
      </c>
    </row>
    <row r="14" spans="1:11" x14ac:dyDescent="0.25">
      <c r="A14" s="79" t="s">
        <v>24</v>
      </c>
      <c r="B14" s="502">
        <v>32063</v>
      </c>
      <c r="C14" s="502">
        <v>127</v>
      </c>
      <c r="D14" s="503">
        <v>252.46456692913387</v>
      </c>
      <c r="E14" s="504">
        <v>18</v>
      </c>
      <c r="F14" s="505">
        <v>16</v>
      </c>
      <c r="G14" s="505">
        <v>0</v>
      </c>
      <c r="H14" s="505">
        <v>16</v>
      </c>
      <c r="I14" s="505">
        <v>5</v>
      </c>
      <c r="J14" s="505">
        <v>3</v>
      </c>
      <c r="K14" s="506">
        <v>2</v>
      </c>
    </row>
    <row r="15" spans="1:11" x14ac:dyDescent="0.25">
      <c r="A15" s="79" t="s">
        <v>25</v>
      </c>
      <c r="B15" s="502">
        <v>311030</v>
      </c>
      <c r="C15" s="502">
        <v>904</v>
      </c>
      <c r="D15" s="503"/>
      <c r="E15" s="504">
        <v>174</v>
      </c>
      <c r="F15" s="505">
        <v>8</v>
      </c>
      <c r="G15" s="505">
        <v>8</v>
      </c>
      <c r="H15" s="505">
        <v>8</v>
      </c>
      <c r="I15" s="505">
        <v>83</v>
      </c>
      <c r="J15" s="505">
        <v>0</v>
      </c>
      <c r="K15" s="506">
        <v>87</v>
      </c>
    </row>
    <row r="16" spans="1:11" x14ac:dyDescent="0.25">
      <c r="A16" s="79" t="s">
        <v>26</v>
      </c>
      <c r="B16" s="502">
        <v>95337</v>
      </c>
      <c r="C16" s="502">
        <v>175</v>
      </c>
      <c r="D16" s="503">
        <v>544.78</v>
      </c>
      <c r="E16" s="504">
        <v>0</v>
      </c>
      <c r="F16" s="505">
        <v>203</v>
      </c>
      <c r="G16" s="505">
        <v>25</v>
      </c>
      <c r="H16" s="505">
        <v>62</v>
      </c>
      <c r="I16" s="505">
        <v>0</v>
      </c>
      <c r="J16" s="505">
        <v>0</v>
      </c>
      <c r="K16" s="506">
        <v>0</v>
      </c>
    </row>
    <row r="17" spans="1:11" x14ac:dyDescent="0.25">
      <c r="A17" s="79" t="s">
        <v>27</v>
      </c>
      <c r="B17" s="502">
        <v>54854</v>
      </c>
      <c r="C17" s="502">
        <v>134</v>
      </c>
      <c r="D17" s="503">
        <v>409.35820895522386</v>
      </c>
      <c r="E17" s="504">
        <v>0</v>
      </c>
      <c r="F17" s="505">
        <v>26</v>
      </c>
      <c r="G17" s="505">
        <v>15</v>
      </c>
      <c r="H17" s="505">
        <v>0</v>
      </c>
      <c r="I17" s="505">
        <v>28</v>
      </c>
      <c r="J17" s="505">
        <v>12</v>
      </c>
      <c r="K17" s="506">
        <v>0</v>
      </c>
    </row>
    <row r="18" spans="1:11" ht="16.5" thickBot="1" x14ac:dyDescent="0.3">
      <c r="A18" s="81" t="s">
        <v>28</v>
      </c>
      <c r="B18" s="583">
        <v>37428</v>
      </c>
      <c r="C18" s="583">
        <v>120</v>
      </c>
      <c r="D18" s="503">
        <v>311.89999999999998</v>
      </c>
      <c r="E18" s="584">
        <v>138</v>
      </c>
      <c r="F18" s="585">
        <v>8</v>
      </c>
      <c r="G18" s="585">
        <v>1</v>
      </c>
      <c r="H18" s="585">
        <v>4</v>
      </c>
      <c r="I18" s="585">
        <v>3</v>
      </c>
      <c r="J18" s="585">
        <v>0</v>
      </c>
      <c r="K18" s="586">
        <v>0</v>
      </c>
    </row>
    <row r="19" spans="1:11" ht="39" customHeight="1" x14ac:dyDescent="0.25">
      <c r="A19" s="244" t="s">
        <v>1073</v>
      </c>
      <c r="B19" s="798"/>
      <c r="C19" s="799"/>
      <c r="D19" s="799"/>
      <c r="E19" s="799"/>
      <c r="F19" s="799"/>
      <c r="G19" s="799"/>
      <c r="H19" s="799"/>
      <c r="I19" s="799"/>
      <c r="J19" s="799"/>
      <c r="K19" s="800"/>
    </row>
    <row r="20" spans="1:11" ht="24" customHeight="1" x14ac:dyDescent="0.25">
      <c r="A20" s="8" t="s">
        <v>29</v>
      </c>
      <c r="B20" s="11">
        <v>163425</v>
      </c>
      <c r="C20" s="11">
        <v>495</v>
      </c>
      <c r="D20" s="11">
        <v>330.15151515151513</v>
      </c>
      <c r="E20" s="11">
        <v>0</v>
      </c>
      <c r="F20" s="11">
        <v>16</v>
      </c>
      <c r="G20" s="11">
        <v>12</v>
      </c>
      <c r="H20" s="11">
        <v>0</v>
      </c>
      <c r="I20" s="11">
        <v>60</v>
      </c>
      <c r="J20" s="11">
        <v>16</v>
      </c>
      <c r="K20" s="12">
        <v>0</v>
      </c>
    </row>
    <row r="21" spans="1:11" ht="23.25" customHeight="1" x14ac:dyDescent="0.25">
      <c r="A21" s="464" t="s">
        <v>30</v>
      </c>
      <c r="B21" s="11">
        <v>41211</v>
      </c>
      <c r="C21" s="11">
        <v>221</v>
      </c>
      <c r="D21" s="11">
        <v>15947</v>
      </c>
      <c r="E21" s="11">
        <v>266</v>
      </c>
      <c r="F21" s="11">
        <v>35</v>
      </c>
      <c r="G21" s="11">
        <v>2</v>
      </c>
      <c r="H21" s="11">
        <v>0</v>
      </c>
      <c r="I21" s="11">
        <v>16</v>
      </c>
      <c r="J21" s="11">
        <v>0</v>
      </c>
      <c r="K21" s="12">
        <v>0</v>
      </c>
    </row>
    <row r="22" spans="1:11" ht="20.25" customHeight="1" x14ac:dyDescent="0.25">
      <c r="A22" s="464" t="s">
        <v>31</v>
      </c>
      <c r="B22" s="11">
        <v>42676</v>
      </c>
      <c r="C22" s="11">
        <v>69</v>
      </c>
      <c r="D22" s="11">
        <v>659.24722222222215</v>
      </c>
      <c r="E22" s="11">
        <v>49</v>
      </c>
      <c r="F22" s="11">
        <v>13</v>
      </c>
      <c r="G22" s="11">
        <v>2</v>
      </c>
      <c r="H22" s="11">
        <v>11</v>
      </c>
      <c r="I22" s="11">
        <v>38</v>
      </c>
      <c r="J22" s="11">
        <v>0</v>
      </c>
      <c r="K22" s="12">
        <v>38</v>
      </c>
    </row>
    <row r="23" spans="1:11" x14ac:dyDescent="0.25">
      <c r="A23" s="464" t="s">
        <v>32</v>
      </c>
      <c r="B23" s="11">
        <v>4652</v>
      </c>
      <c r="C23" s="11">
        <v>63</v>
      </c>
      <c r="D23" s="11">
        <v>73.841269841269835</v>
      </c>
      <c r="E23" s="11">
        <v>1</v>
      </c>
      <c r="F23" s="11">
        <v>0</v>
      </c>
      <c r="G23" s="11">
        <v>0</v>
      </c>
      <c r="H23" s="11">
        <v>0</v>
      </c>
      <c r="I23" s="11">
        <v>1</v>
      </c>
      <c r="J23" s="11">
        <v>3</v>
      </c>
      <c r="K23" s="12">
        <v>0</v>
      </c>
    </row>
    <row r="24" spans="1:11" x14ac:dyDescent="0.25">
      <c r="A24" s="464" t="s">
        <v>34</v>
      </c>
      <c r="B24" s="110">
        <v>17919</v>
      </c>
      <c r="C24" s="11">
        <v>83</v>
      </c>
      <c r="D24" s="11">
        <v>215.89156626506025</v>
      </c>
      <c r="E24" s="11">
        <v>23</v>
      </c>
      <c r="F24" s="11">
        <v>3</v>
      </c>
      <c r="G24" s="11">
        <v>3</v>
      </c>
      <c r="H24" s="11">
        <v>0</v>
      </c>
      <c r="I24" s="11">
        <v>3</v>
      </c>
      <c r="J24" s="11">
        <v>3</v>
      </c>
      <c r="K24" s="12">
        <v>0</v>
      </c>
    </row>
    <row r="25" spans="1:11" x14ac:dyDescent="0.25">
      <c r="A25" s="464" t="s">
        <v>36</v>
      </c>
      <c r="B25" s="245">
        <v>20733</v>
      </c>
      <c r="C25" s="245">
        <v>57</v>
      </c>
      <c r="D25" s="11">
        <v>363</v>
      </c>
      <c r="E25" s="245">
        <v>25</v>
      </c>
      <c r="F25" s="245">
        <v>4</v>
      </c>
      <c r="G25" s="245">
        <v>0</v>
      </c>
      <c r="H25" s="245">
        <v>4</v>
      </c>
      <c r="I25" s="245">
        <v>4</v>
      </c>
      <c r="J25" s="245">
        <v>0</v>
      </c>
      <c r="K25" s="246">
        <v>4</v>
      </c>
    </row>
    <row r="26" spans="1:11" ht="16.5" thickBot="1" x14ac:dyDescent="0.3">
      <c r="A26" s="464" t="s">
        <v>38</v>
      </c>
      <c r="B26" s="11">
        <v>36300</v>
      </c>
      <c r="C26" s="247">
        <v>92</v>
      </c>
      <c r="D26" s="1">
        <v>395</v>
      </c>
      <c r="E26" s="11">
        <v>1</v>
      </c>
      <c r="F26" s="806" t="s">
        <v>35</v>
      </c>
      <c r="G26" s="807"/>
      <c r="H26" s="807"/>
      <c r="I26" s="807"/>
      <c r="J26" s="807"/>
      <c r="K26" s="808"/>
    </row>
    <row r="27" spans="1:11" ht="40.5" customHeight="1" x14ac:dyDescent="0.25">
      <c r="A27" s="75" t="s">
        <v>1074</v>
      </c>
      <c r="B27" s="798"/>
      <c r="C27" s="799"/>
      <c r="D27" s="799"/>
      <c r="E27" s="799"/>
      <c r="F27" s="799"/>
      <c r="G27" s="799"/>
      <c r="H27" s="799"/>
      <c r="I27" s="799"/>
      <c r="J27" s="799"/>
      <c r="K27" s="800"/>
    </row>
    <row r="28" spans="1:11" ht="19.5" customHeight="1" x14ac:dyDescent="0.25">
      <c r="A28" s="248" t="s">
        <v>41</v>
      </c>
      <c r="B28" s="46">
        <v>9992</v>
      </c>
      <c r="C28" s="46">
        <v>63</v>
      </c>
      <c r="D28" s="238">
        <v>158.60317460317461</v>
      </c>
      <c r="E28" s="46">
        <v>0</v>
      </c>
      <c r="F28" s="240">
        <v>9</v>
      </c>
      <c r="G28" s="240">
        <v>7</v>
      </c>
      <c r="H28" s="240">
        <v>0</v>
      </c>
      <c r="I28" s="240">
        <v>3</v>
      </c>
      <c r="J28" s="240">
        <v>0</v>
      </c>
      <c r="K28" s="241">
        <v>0</v>
      </c>
    </row>
    <row r="29" spans="1:11" ht="23.25" customHeight="1" x14ac:dyDescent="0.25">
      <c r="A29" s="248" t="s">
        <v>42</v>
      </c>
      <c r="B29" s="46">
        <v>10219</v>
      </c>
      <c r="C29" s="46">
        <v>39</v>
      </c>
      <c r="D29" s="238">
        <v>262.02564102564105</v>
      </c>
      <c r="E29" s="46">
        <v>0</v>
      </c>
      <c r="F29" s="239">
        <v>3</v>
      </c>
      <c r="G29" s="239">
        <v>2</v>
      </c>
      <c r="H29" s="239">
        <v>0</v>
      </c>
      <c r="I29" s="239">
        <v>3</v>
      </c>
      <c r="J29" s="239">
        <v>0</v>
      </c>
      <c r="K29" s="249">
        <v>0</v>
      </c>
    </row>
    <row r="30" spans="1:11" ht="21" customHeight="1" x14ac:dyDescent="0.25">
      <c r="A30" s="248" t="s">
        <v>40</v>
      </c>
      <c r="B30" s="46">
        <v>59319</v>
      </c>
      <c r="C30" s="46">
        <v>170</v>
      </c>
      <c r="D30" s="238">
        <v>348.93529411764706</v>
      </c>
      <c r="E30" s="46">
        <v>0</v>
      </c>
      <c r="F30" s="240">
        <v>17</v>
      </c>
      <c r="G30" s="240">
        <v>9</v>
      </c>
      <c r="H30" s="240">
        <v>0</v>
      </c>
      <c r="I30" s="240">
        <v>26</v>
      </c>
      <c r="J30" s="240">
        <v>9</v>
      </c>
      <c r="K30" s="241">
        <v>0</v>
      </c>
    </row>
    <row r="31" spans="1:11" ht="18.75" customHeight="1" x14ac:dyDescent="0.25">
      <c r="A31" s="248" t="s">
        <v>43</v>
      </c>
      <c r="B31" s="46">
        <v>22938</v>
      </c>
      <c r="C31" s="46">
        <v>153</v>
      </c>
      <c r="D31" s="238">
        <v>149.92156862745097</v>
      </c>
      <c r="E31" s="46">
        <v>0</v>
      </c>
      <c r="F31" s="240">
        <v>6</v>
      </c>
      <c r="G31" s="240">
        <v>3</v>
      </c>
      <c r="H31" s="240">
        <v>0</v>
      </c>
      <c r="I31" s="240">
        <v>7</v>
      </c>
      <c r="J31" s="240">
        <v>4</v>
      </c>
      <c r="K31" s="241">
        <v>0</v>
      </c>
    </row>
    <row r="32" spans="1:11" ht="25.5" customHeight="1" thickBot="1" x14ac:dyDescent="0.3">
      <c r="A32" s="250" t="s">
        <v>44</v>
      </c>
      <c r="B32" s="46">
        <v>37396</v>
      </c>
      <c r="C32" s="46">
        <v>157</v>
      </c>
      <c r="D32" s="238">
        <v>238.19108280254778</v>
      </c>
      <c r="E32" s="46">
        <v>0</v>
      </c>
      <c r="F32" s="240">
        <v>17</v>
      </c>
      <c r="G32" s="240">
        <v>2</v>
      </c>
      <c r="H32" s="240">
        <v>21</v>
      </c>
      <c r="I32" s="240">
        <v>56</v>
      </c>
      <c r="J32" s="240">
        <v>1</v>
      </c>
      <c r="K32" s="243">
        <v>6</v>
      </c>
    </row>
    <row r="33" spans="1:11" ht="41.25" customHeight="1" x14ac:dyDescent="0.25">
      <c r="A33" s="4" t="s">
        <v>1075</v>
      </c>
      <c r="B33" s="798"/>
      <c r="C33" s="799"/>
      <c r="D33" s="799"/>
      <c r="E33" s="799"/>
      <c r="F33" s="799"/>
      <c r="G33" s="799"/>
      <c r="H33" s="799"/>
      <c r="I33" s="799"/>
      <c r="J33" s="799"/>
      <c r="K33" s="800"/>
    </row>
    <row r="34" spans="1:11" x14ac:dyDescent="0.25">
      <c r="A34" s="251" t="s">
        <v>45</v>
      </c>
      <c r="B34" s="46">
        <v>26699</v>
      </c>
      <c r="C34" s="46">
        <v>78</v>
      </c>
      <c r="D34" s="238">
        <v>342.3</v>
      </c>
      <c r="E34" s="46">
        <v>23</v>
      </c>
      <c r="F34" s="240">
        <v>9</v>
      </c>
      <c r="G34" s="240">
        <v>0</v>
      </c>
      <c r="H34" s="240">
        <v>9</v>
      </c>
      <c r="I34" s="240">
        <v>12</v>
      </c>
      <c r="J34" s="240">
        <v>0</v>
      </c>
      <c r="K34" s="241">
        <v>12</v>
      </c>
    </row>
    <row r="35" spans="1:11" x14ac:dyDescent="0.25">
      <c r="A35" s="251" t="s">
        <v>46</v>
      </c>
      <c r="B35" s="46">
        <v>20282</v>
      </c>
      <c r="C35" s="46">
        <v>65</v>
      </c>
      <c r="D35" s="238">
        <v>312.03076923076924</v>
      </c>
      <c r="E35" s="46">
        <v>0</v>
      </c>
      <c r="F35" s="240">
        <v>10</v>
      </c>
      <c r="G35" s="240">
        <v>0</v>
      </c>
      <c r="H35" s="240">
        <v>10</v>
      </c>
      <c r="I35" s="240">
        <v>42</v>
      </c>
      <c r="J35" s="240">
        <v>0</v>
      </c>
      <c r="K35" s="241">
        <v>42</v>
      </c>
    </row>
    <row r="36" spans="1:11" x14ac:dyDescent="0.25">
      <c r="A36" s="251" t="s">
        <v>47</v>
      </c>
      <c r="B36" s="46">
        <v>39011</v>
      </c>
      <c r="C36" s="46">
        <v>78</v>
      </c>
      <c r="D36" s="238">
        <v>500.14102564102564</v>
      </c>
      <c r="E36" s="46">
        <v>0</v>
      </c>
      <c r="F36" s="240">
        <v>45</v>
      </c>
      <c r="G36" s="240">
        <v>0</v>
      </c>
      <c r="H36" s="240">
        <v>45</v>
      </c>
      <c r="I36" s="240">
        <v>0</v>
      </c>
      <c r="J36" s="240">
        <v>0</v>
      </c>
      <c r="K36" s="241">
        <v>0</v>
      </c>
    </row>
    <row r="37" spans="1:11" x14ac:dyDescent="0.25">
      <c r="A37" s="251" t="s">
        <v>48</v>
      </c>
      <c r="B37" s="46">
        <v>37488</v>
      </c>
      <c r="C37" s="46">
        <v>78</v>
      </c>
      <c r="D37" s="238">
        <f t="shared" ref="D37" si="0">B37/C37</f>
        <v>480.61538461538464</v>
      </c>
      <c r="E37" s="46">
        <v>0</v>
      </c>
      <c r="F37" s="240">
        <v>45</v>
      </c>
      <c r="G37" s="240">
        <v>0</v>
      </c>
      <c r="H37" s="240">
        <v>45</v>
      </c>
      <c r="I37" s="240">
        <v>0</v>
      </c>
      <c r="J37" s="240">
        <v>0</v>
      </c>
      <c r="K37" s="241">
        <v>0</v>
      </c>
    </row>
    <row r="38" spans="1:11" x14ac:dyDescent="0.25">
      <c r="A38" s="251" t="s">
        <v>49</v>
      </c>
      <c r="B38" s="46">
        <v>28561</v>
      </c>
      <c r="C38" s="46">
        <v>88</v>
      </c>
      <c r="D38" s="238">
        <v>325</v>
      </c>
      <c r="E38" s="46">
        <v>20</v>
      </c>
      <c r="F38" s="240">
        <v>8</v>
      </c>
      <c r="G38" s="240">
        <v>2</v>
      </c>
      <c r="H38" s="240">
        <v>4</v>
      </c>
      <c r="I38" s="240">
        <v>30</v>
      </c>
      <c r="J38" s="240">
        <v>2</v>
      </c>
      <c r="K38" s="241">
        <v>4</v>
      </c>
    </row>
    <row r="39" spans="1:11" ht="16.5" thickBot="1" x14ac:dyDescent="0.3">
      <c r="A39" s="252" t="s">
        <v>50</v>
      </c>
      <c r="B39" s="49">
        <v>32191</v>
      </c>
      <c r="C39" s="49">
        <v>110</v>
      </c>
      <c r="D39" s="238">
        <v>292.64545454545453</v>
      </c>
      <c r="E39" s="49">
        <v>0</v>
      </c>
      <c r="F39" s="242">
        <v>33</v>
      </c>
      <c r="G39" s="242">
        <v>0</v>
      </c>
      <c r="H39" s="242">
        <v>16</v>
      </c>
      <c r="I39" s="242">
        <v>19</v>
      </c>
      <c r="J39" s="242">
        <v>5</v>
      </c>
      <c r="K39" s="243">
        <v>8</v>
      </c>
    </row>
    <row r="40" spans="1:11" ht="24.75" customHeight="1" x14ac:dyDescent="0.25">
      <c r="A40" s="4" t="s">
        <v>1076</v>
      </c>
      <c r="B40" s="798"/>
      <c r="C40" s="799"/>
      <c r="D40" s="799"/>
      <c r="E40" s="799"/>
      <c r="F40" s="799"/>
      <c r="G40" s="799"/>
      <c r="H40" s="799"/>
      <c r="I40" s="799"/>
      <c r="J40" s="799"/>
      <c r="K40" s="800"/>
    </row>
    <row r="41" spans="1:11" x14ac:dyDescent="0.25">
      <c r="A41" s="253" t="s">
        <v>51</v>
      </c>
      <c r="B41" s="46">
        <v>19069</v>
      </c>
      <c r="C41" s="46">
        <v>89</v>
      </c>
      <c r="D41" s="238">
        <v>214.25842696629215</v>
      </c>
      <c r="E41" s="46">
        <v>0</v>
      </c>
      <c r="F41" s="240">
        <v>8</v>
      </c>
      <c r="G41" s="240">
        <v>0</v>
      </c>
      <c r="H41" s="240">
        <v>8</v>
      </c>
      <c r="I41" s="240">
        <v>6</v>
      </c>
      <c r="J41" s="240">
        <v>0</v>
      </c>
      <c r="K41" s="240">
        <v>6</v>
      </c>
    </row>
    <row r="42" spans="1:11" x14ac:dyDescent="0.25">
      <c r="A42" s="253" t="s">
        <v>52</v>
      </c>
      <c r="B42" s="93">
        <v>10365</v>
      </c>
      <c r="C42" s="93">
        <v>73</v>
      </c>
      <c r="D42" s="238">
        <v>141.98630136986301</v>
      </c>
      <c r="E42" s="93">
        <v>0</v>
      </c>
      <c r="F42" s="93">
        <v>0</v>
      </c>
      <c r="G42" s="93">
        <v>0</v>
      </c>
      <c r="H42" s="93">
        <v>0</v>
      </c>
      <c r="I42" s="93">
        <v>0</v>
      </c>
      <c r="J42" s="93">
        <v>0</v>
      </c>
      <c r="K42" s="93">
        <v>0</v>
      </c>
    </row>
    <row r="43" spans="1:11" x14ac:dyDescent="0.25">
      <c r="A43" s="253" t="s">
        <v>53</v>
      </c>
      <c r="B43" s="93">
        <v>24270</v>
      </c>
      <c r="C43" s="93">
        <v>104</v>
      </c>
      <c r="D43" s="238">
        <v>233.36538461538461</v>
      </c>
      <c r="E43" s="93">
        <v>0</v>
      </c>
      <c r="F43" s="240">
        <v>0</v>
      </c>
      <c r="G43" s="240">
        <v>0</v>
      </c>
      <c r="H43" s="240">
        <v>0</v>
      </c>
      <c r="I43" s="240">
        <v>0</v>
      </c>
      <c r="J43" s="240">
        <v>0</v>
      </c>
      <c r="K43" s="241">
        <v>0</v>
      </c>
    </row>
    <row r="44" spans="1:11" x14ac:dyDescent="0.25">
      <c r="A44" s="253" t="s">
        <v>55</v>
      </c>
      <c r="B44" s="254">
        <v>16756</v>
      </c>
      <c r="C44" s="93">
        <v>69</v>
      </c>
      <c r="D44" s="238">
        <v>242.84057971014494</v>
      </c>
      <c r="E44" s="93">
        <v>0</v>
      </c>
      <c r="F44" s="240">
        <v>0</v>
      </c>
      <c r="G44" s="240">
        <v>0</v>
      </c>
      <c r="H44" s="240">
        <v>0</v>
      </c>
      <c r="I44" s="240">
        <v>3</v>
      </c>
      <c r="J44" s="240">
        <v>0</v>
      </c>
      <c r="K44" s="241">
        <v>3</v>
      </c>
    </row>
    <row r="45" spans="1:11" x14ac:dyDescent="0.25">
      <c r="A45" s="253" t="s">
        <v>57</v>
      </c>
      <c r="B45" s="93">
        <v>11553</v>
      </c>
      <c r="C45" s="93">
        <v>40</v>
      </c>
      <c r="D45" s="238">
        <v>288.82499999999999</v>
      </c>
      <c r="E45" s="93">
        <v>0</v>
      </c>
      <c r="F45" s="240">
        <v>5</v>
      </c>
      <c r="G45" s="240">
        <v>0</v>
      </c>
      <c r="H45" s="240">
        <v>5</v>
      </c>
      <c r="I45" s="240">
        <v>25</v>
      </c>
      <c r="J45" s="240">
        <v>0</v>
      </c>
      <c r="K45" s="241">
        <v>6</v>
      </c>
    </row>
    <row r="46" spans="1:11" x14ac:dyDescent="0.25">
      <c r="A46" s="253" t="s">
        <v>59</v>
      </c>
      <c r="B46" s="46">
        <v>114347</v>
      </c>
      <c r="C46" s="46">
        <v>350</v>
      </c>
      <c r="D46" s="238">
        <v>326.70571428571429</v>
      </c>
      <c r="E46" s="46">
        <v>0</v>
      </c>
      <c r="F46" s="240">
        <v>31</v>
      </c>
      <c r="G46" s="240">
        <v>31</v>
      </c>
      <c r="H46" s="240">
        <v>0</v>
      </c>
      <c r="I46" s="240">
        <v>159</v>
      </c>
      <c r="J46" s="240">
        <v>13</v>
      </c>
      <c r="K46" s="241">
        <v>0</v>
      </c>
    </row>
    <row r="47" spans="1:11" ht="16.5" thickBot="1" x14ac:dyDescent="0.3">
      <c r="A47" s="253" t="s">
        <v>60</v>
      </c>
      <c r="B47" s="93">
        <v>34984</v>
      </c>
      <c r="C47" s="93">
        <v>101</v>
      </c>
      <c r="D47" s="238">
        <v>346.37623762376239</v>
      </c>
      <c r="E47" s="93">
        <v>0</v>
      </c>
      <c r="F47" s="240">
        <v>44</v>
      </c>
      <c r="G47" s="240">
        <v>0</v>
      </c>
      <c r="H47" s="240">
        <v>44</v>
      </c>
      <c r="I47" s="240">
        <v>4</v>
      </c>
      <c r="J47" s="240">
        <v>0</v>
      </c>
      <c r="K47" s="240">
        <v>4</v>
      </c>
    </row>
    <row r="48" spans="1:11" ht="31.5" x14ac:dyDescent="0.25">
      <c r="A48" s="4" t="s">
        <v>1077</v>
      </c>
      <c r="B48" s="798"/>
      <c r="C48" s="799"/>
      <c r="D48" s="799"/>
      <c r="E48" s="799"/>
      <c r="F48" s="799"/>
      <c r="G48" s="799"/>
      <c r="H48" s="799"/>
      <c r="I48" s="799"/>
      <c r="J48" s="799"/>
      <c r="K48" s="800"/>
    </row>
    <row r="49" spans="1:11" x14ac:dyDescent="0.25">
      <c r="A49" s="573" t="s">
        <v>23</v>
      </c>
      <c r="B49" s="46">
        <v>30585</v>
      </c>
      <c r="C49" s="46">
        <v>292</v>
      </c>
      <c r="D49" s="238">
        <v>104.74315068493151</v>
      </c>
      <c r="E49" s="239">
        <v>51</v>
      </c>
      <c r="F49" s="818" t="s">
        <v>35</v>
      </c>
      <c r="G49" s="819"/>
      <c r="H49" s="819"/>
      <c r="I49" s="819"/>
      <c r="J49" s="819"/>
      <c r="K49" s="820"/>
    </row>
    <row r="50" spans="1:11" x14ac:dyDescent="0.25">
      <c r="A50" s="8" t="s">
        <v>33</v>
      </c>
      <c r="B50" s="11">
        <v>9932</v>
      </c>
      <c r="C50" s="11">
        <v>22</v>
      </c>
      <c r="D50" s="11">
        <v>451.45454545454544</v>
      </c>
      <c r="E50" s="11">
        <v>9</v>
      </c>
      <c r="F50" s="806" t="s">
        <v>35</v>
      </c>
      <c r="G50" s="807"/>
      <c r="H50" s="807"/>
      <c r="I50" s="807"/>
      <c r="J50" s="807"/>
      <c r="K50" s="808"/>
    </row>
    <row r="51" spans="1:11" x14ac:dyDescent="0.25">
      <c r="A51" s="8" t="s">
        <v>37</v>
      </c>
      <c r="B51" s="9">
        <v>26835</v>
      </c>
      <c r="C51" s="9">
        <v>17</v>
      </c>
      <c r="D51" s="11">
        <v>1578.5294117647059</v>
      </c>
      <c r="E51" s="9">
        <v>37</v>
      </c>
      <c r="F51" s="801" t="s">
        <v>35</v>
      </c>
      <c r="G51" s="801"/>
      <c r="H51" s="801"/>
      <c r="I51" s="801"/>
      <c r="J51" s="801"/>
      <c r="K51" s="802"/>
    </row>
    <row r="52" spans="1:11" ht="16.5" thickBot="1" x14ac:dyDescent="0.3">
      <c r="A52" s="13" t="s">
        <v>39</v>
      </c>
      <c r="B52" s="11">
        <v>42188</v>
      </c>
      <c r="C52" s="11">
        <v>76</v>
      </c>
      <c r="D52" s="11">
        <v>555.10526315789468</v>
      </c>
      <c r="E52" s="11">
        <v>31</v>
      </c>
      <c r="F52" s="803" t="s">
        <v>35</v>
      </c>
      <c r="G52" s="804"/>
      <c r="H52" s="804"/>
      <c r="I52" s="804"/>
      <c r="J52" s="804"/>
      <c r="K52" s="805"/>
    </row>
    <row r="53" spans="1:11" ht="24" customHeight="1" x14ac:dyDescent="0.25">
      <c r="A53" s="5" t="s">
        <v>1070</v>
      </c>
      <c r="B53" s="798"/>
      <c r="C53" s="799"/>
      <c r="D53" s="799"/>
      <c r="E53" s="799"/>
      <c r="F53" s="799"/>
      <c r="G53" s="799"/>
      <c r="H53" s="799"/>
      <c r="I53" s="799"/>
      <c r="J53" s="799"/>
      <c r="K53" s="800"/>
    </row>
    <row r="54" spans="1:11" x14ac:dyDescent="0.25">
      <c r="A54" s="253" t="s">
        <v>54</v>
      </c>
      <c r="B54" s="93">
        <v>56773</v>
      </c>
      <c r="C54" s="93">
        <v>125</v>
      </c>
      <c r="D54" s="238">
        <v>6166.5736842105262</v>
      </c>
      <c r="E54" s="93">
        <v>40</v>
      </c>
      <c r="F54" s="240">
        <v>25</v>
      </c>
      <c r="G54" s="240">
        <v>6</v>
      </c>
      <c r="H54" s="240">
        <v>19</v>
      </c>
      <c r="I54" s="240">
        <v>3</v>
      </c>
      <c r="J54" s="240">
        <v>0</v>
      </c>
      <c r="K54" s="241">
        <v>3</v>
      </c>
    </row>
    <row r="55" spans="1:11" x14ac:dyDescent="0.25">
      <c r="A55" s="253" t="s">
        <v>56</v>
      </c>
      <c r="B55" s="93">
        <v>38151</v>
      </c>
      <c r="C55" s="93">
        <v>97</v>
      </c>
      <c r="D55" s="238">
        <v>393</v>
      </c>
      <c r="E55" s="93">
        <v>0</v>
      </c>
      <c r="F55" s="93">
        <v>0</v>
      </c>
      <c r="G55" s="93">
        <v>0</v>
      </c>
      <c r="H55" s="93">
        <v>0</v>
      </c>
      <c r="I55" s="93">
        <v>0</v>
      </c>
      <c r="J55" s="93">
        <v>0</v>
      </c>
      <c r="K55" s="93">
        <v>0</v>
      </c>
    </row>
    <row r="56" spans="1:11" x14ac:dyDescent="0.25">
      <c r="A56" s="253" t="s">
        <v>308</v>
      </c>
      <c r="B56" s="93">
        <v>8691</v>
      </c>
      <c r="C56" s="93">
        <v>37</v>
      </c>
      <c r="D56" s="238">
        <v>234.8918918918919</v>
      </c>
      <c r="E56" s="93">
        <v>0</v>
      </c>
      <c r="F56" s="240">
        <v>0</v>
      </c>
      <c r="G56" s="240">
        <v>0</v>
      </c>
      <c r="H56" s="240">
        <v>0</v>
      </c>
      <c r="I56" s="240">
        <v>0</v>
      </c>
      <c r="J56" s="240">
        <v>0</v>
      </c>
      <c r="K56" s="241">
        <v>0</v>
      </c>
    </row>
    <row r="57" spans="1:11" ht="16.5" thickBot="1" x14ac:dyDescent="0.3">
      <c r="A57" s="255" t="s">
        <v>61</v>
      </c>
      <c r="B57" s="256">
        <v>50530</v>
      </c>
      <c r="C57" s="256">
        <v>176</v>
      </c>
      <c r="D57" s="238">
        <v>287</v>
      </c>
      <c r="E57" s="256">
        <v>28</v>
      </c>
      <c r="F57" s="242">
        <v>14</v>
      </c>
      <c r="G57" s="242">
        <v>9</v>
      </c>
      <c r="H57" s="242">
        <v>6</v>
      </c>
      <c r="I57" s="242">
        <v>0</v>
      </c>
      <c r="J57" s="242">
        <v>0</v>
      </c>
      <c r="K57" s="241">
        <v>0</v>
      </c>
    </row>
    <row r="58" spans="1:11" ht="27" customHeight="1" x14ac:dyDescent="0.25">
      <c r="A58" s="20" t="s">
        <v>1071</v>
      </c>
      <c r="B58" s="798"/>
      <c r="C58" s="799"/>
      <c r="D58" s="799"/>
      <c r="E58" s="799"/>
      <c r="F58" s="799"/>
      <c r="G58" s="799"/>
      <c r="H58" s="799"/>
      <c r="I58" s="799"/>
      <c r="J58" s="799"/>
      <c r="K58" s="800"/>
    </row>
    <row r="59" spans="1:11" x14ac:dyDescent="0.25">
      <c r="A59" s="257" t="s">
        <v>62</v>
      </c>
      <c r="B59" s="245">
        <v>28244</v>
      </c>
      <c r="C59" s="245">
        <v>184</v>
      </c>
      <c r="D59" s="258">
        <v>154</v>
      </c>
      <c r="E59" s="245">
        <v>153</v>
      </c>
      <c r="F59" s="809" t="s">
        <v>35</v>
      </c>
      <c r="G59" s="810"/>
      <c r="H59" s="810"/>
      <c r="I59" s="810"/>
      <c r="J59" s="810"/>
      <c r="K59" s="811"/>
    </row>
    <row r="60" spans="1:11" x14ac:dyDescent="0.25">
      <c r="A60" s="257" t="s">
        <v>63</v>
      </c>
      <c r="B60" s="245">
        <v>15513</v>
      </c>
      <c r="C60" s="245">
        <v>86</v>
      </c>
      <c r="D60" s="258">
        <v>180.38372093023256</v>
      </c>
      <c r="E60" s="245">
        <v>1</v>
      </c>
      <c r="F60" s="259">
        <v>8</v>
      </c>
      <c r="G60" s="259">
        <v>7</v>
      </c>
      <c r="H60" s="259">
        <v>1</v>
      </c>
      <c r="I60" s="259">
        <v>6</v>
      </c>
      <c r="J60" s="259">
        <v>5</v>
      </c>
      <c r="K60" s="260">
        <v>1</v>
      </c>
    </row>
    <row r="61" spans="1:11" x14ac:dyDescent="0.25">
      <c r="A61" s="257" t="s">
        <v>64</v>
      </c>
      <c r="B61" s="261">
        <v>20605</v>
      </c>
      <c r="C61" s="261">
        <v>48</v>
      </c>
      <c r="D61" s="258">
        <v>429.27083333333331</v>
      </c>
      <c r="E61" s="261">
        <v>0</v>
      </c>
      <c r="F61" s="262">
        <v>4</v>
      </c>
      <c r="G61" s="262">
        <v>0</v>
      </c>
      <c r="H61" s="262">
        <v>0</v>
      </c>
      <c r="I61" s="262">
        <v>4</v>
      </c>
      <c r="J61" s="262">
        <v>0</v>
      </c>
      <c r="K61" s="263">
        <v>0</v>
      </c>
    </row>
    <row r="62" spans="1:11" x14ac:dyDescent="0.25">
      <c r="A62" s="257" t="s">
        <v>66</v>
      </c>
      <c r="B62" s="261">
        <v>24716</v>
      </c>
      <c r="C62" s="261">
        <v>40</v>
      </c>
      <c r="D62" s="258">
        <v>618</v>
      </c>
      <c r="E62" s="261">
        <v>0</v>
      </c>
      <c r="F62" s="264">
        <v>3</v>
      </c>
      <c r="G62" s="264">
        <v>5</v>
      </c>
      <c r="H62" s="264">
        <v>16</v>
      </c>
      <c r="I62" s="264">
        <v>9</v>
      </c>
      <c r="J62" s="264">
        <v>9</v>
      </c>
      <c r="K62" s="265">
        <v>5</v>
      </c>
    </row>
    <row r="63" spans="1:11" x14ac:dyDescent="0.25">
      <c r="A63" s="257" t="s">
        <v>65</v>
      </c>
      <c r="B63" s="266">
        <v>43276</v>
      </c>
      <c r="C63" s="266">
        <v>234</v>
      </c>
      <c r="D63" s="258">
        <v>184.94017094017093</v>
      </c>
      <c r="E63" s="267">
        <v>0</v>
      </c>
      <c r="F63" s="268">
        <v>21</v>
      </c>
      <c r="G63" s="268">
        <v>19</v>
      </c>
      <c r="H63" s="268">
        <v>1</v>
      </c>
      <c r="I63" s="268">
        <v>19</v>
      </c>
      <c r="J63" s="268">
        <v>16</v>
      </c>
      <c r="K63" s="662">
        <v>0</v>
      </c>
    </row>
    <row r="64" spans="1:11" ht="16.5" thickBot="1" x14ac:dyDescent="0.3">
      <c r="A64" s="269" t="s">
        <v>67</v>
      </c>
      <c r="B64" s="270">
        <v>14248</v>
      </c>
      <c r="C64" s="270">
        <v>49</v>
      </c>
      <c r="D64" s="258">
        <v>290.77551020408163</v>
      </c>
      <c r="E64" s="270">
        <v>21</v>
      </c>
      <c r="F64" s="271">
        <v>5</v>
      </c>
      <c r="G64" s="271">
        <v>3</v>
      </c>
      <c r="H64" s="271">
        <v>2</v>
      </c>
      <c r="I64" s="271">
        <v>14</v>
      </c>
      <c r="J64" s="271">
        <v>3</v>
      </c>
      <c r="K64" s="272">
        <v>10</v>
      </c>
    </row>
    <row r="65" spans="1:11" ht="28.5" customHeight="1" x14ac:dyDescent="0.25">
      <c r="A65" s="4" t="s">
        <v>1072</v>
      </c>
      <c r="B65" s="798"/>
      <c r="C65" s="799"/>
      <c r="D65" s="799"/>
      <c r="E65" s="799"/>
      <c r="F65" s="799"/>
      <c r="G65" s="799"/>
      <c r="H65" s="799"/>
      <c r="I65" s="799"/>
      <c r="J65" s="799"/>
      <c r="K65" s="800"/>
    </row>
    <row r="66" spans="1:11" x14ac:dyDescent="0.25">
      <c r="A66" s="273" t="s">
        <v>68</v>
      </c>
      <c r="B66" s="245">
        <v>23955</v>
      </c>
      <c r="C66" s="245">
        <v>79</v>
      </c>
      <c r="D66" s="258">
        <v>303.22784810126581</v>
      </c>
      <c r="E66" s="245">
        <v>0</v>
      </c>
      <c r="F66" s="274">
        <v>13</v>
      </c>
      <c r="G66" s="274">
        <v>10</v>
      </c>
      <c r="H66" s="274">
        <v>3</v>
      </c>
      <c r="I66" s="274">
        <v>6</v>
      </c>
      <c r="J66" s="274">
        <v>5</v>
      </c>
      <c r="K66" s="275">
        <v>1</v>
      </c>
    </row>
    <row r="67" spans="1:11" x14ac:dyDescent="0.25">
      <c r="A67" s="273" t="s">
        <v>69</v>
      </c>
      <c r="B67" s="121">
        <v>35399</v>
      </c>
      <c r="C67" s="245">
        <v>100</v>
      </c>
      <c r="D67" s="258">
        <v>353.99</v>
      </c>
      <c r="E67" s="245">
        <v>104</v>
      </c>
      <c r="F67" s="274">
        <v>10</v>
      </c>
      <c r="G67" s="274">
        <v>1</v>
      </c>
      <c r="H67" s="274">
        <v>9</v>
      </c>
      <c r="I67" s="274">
        <v>5</v>
      </c>
      <c r="J67" s="274">
        <v>1</v>
      </c>
      <c r="K67" s="275">
        <v>4</v>
      </c>
    </row>
    <row r="68" spans="1:11" x14ac:dyDescent="0.25">
      <c r="A68" s="273" t="s">
        <v>70</v>
      </c>
      <c r="B68" s="245">
        <v>17458</v>
      </c>
      <c r="C68" s="276">
        <v>60</v>
      </c>
      <c r="D68" s="258">
        <v>290.96666666666664</v>
      </c>
      <c r="E68" s="276">
        <v>23</v>
      </c>
      <c r="F68" s="274">
        <v>5</v>
      </c>
      <c r="G68" s="274">
        <v>1</v>
      </c>
      <c r="H68" s="274">
        <v>4</v>
      </c>
      <c r="I68" s="274">
        <v>11</v>
      </c>
      <c r="J68" s="274">
        <v>0</v>
      </c>
      <c r="K68" s="275">
        <v>11</v>
      </c>
    </row>
    <row r="69" spans="1:11" x14ac:dyDescent="0.25">
      <c r="A69" s="273" t="s">
        <v>71</v>
      </c>
      <c r="B69" s="245">
        <v>25719</v>
      </c>
      <c r="C69" s="245">
        <v>60</v>
      </c>
      <c r="D69" s="258">
        <v>414.822</v>
      </c>
      <c r="E69" s="245">
        <v>11</v>
      </c>
      <c r="F69" s="274">
        <v>6</v>
      </c>
      <c r="G69" s="274">
        <v>6</v>
      </c>
      <c r="H69" s="274">
        <v>0</v>
      </c>
      <c r="I69" s="274">
        <v>6</v>
      </c>
      <c r="J69" s="274">
        <v>4</v>
      </c>
      <c r="K69" s="275">
        <v>2</v>
      </c>
    </row>
    <row r="70" spans="1:11" x14ac:dyDescent="0.25">
      <c r="A70" s="273" t="s">
        <v>72</v>
      </c>
      <c r="B70" s="245">
        <v>31447</v>
      </c>
      <c r="C70" s="245">
        <v>96</v>
      </c>
      <c r="D70" s="258">
        <v>7432.8956521739128</v>
      </c>
      <c r="E70" s="245">
        <v>0</v>
      </c>
      <c r="F70" s="274">
        <v>20</v>
      </c>
      <c r="G70" s="274">
        <v>16</v>
      </c>
      <c r="H70" s="259">
        <v>4</v>
      </c>
      <c r="I70" s="274">
        <v>13</v>
      </c>
      <c r="J70" s="274">
        <v>10</v>
      </c>
      <c r="K70" s="275">
        <v>0</v>
      </c>
    </row>
    <row r="71" spans="1:11" x14ac:dyDescent="0.25">
      <c r="A71" s="273" t="s">
        <v>73</v>
      </c>
      <c r="B71" s="276">
        <v>33827</v>
      </c>
      <c r="C71" s="245">
        <v>85</v>
      </c>
      <c r="D71" s="258">
        <v>397.96470588235292</v>
      </c>
      <c r="E71" s="245">
        <v>3</v>
      </c>
      <c r="F71" s="274">
        <v>19</v>
      </c>
      <c r="G71" s="274">
        <v>1</v>
      </c>
      <c r="H71" s="274">
        <v>18</v>
      </c>
      <c r="I71" s="274">
        <v>28</v>
      </c>
      <c r="J71" s="274">
        <v>1</v>
      </c>
      <c r="K71" s="275">
        <v>27</v>
      </c>
    </row>
    <row r="72" spans="1:11" x14ac:dyDescent="0.25">
      <c r="A72" s="277" t="s">
        <v>74</v>
      </c>
      <c r="B72" s="93">
        <v>539939</v>
      </c>
      <c r="C72" s="93">
        <v>630</v>
      </c>
      <c r="D72" s="258">
        <v>857</v>
      </c>
      <c r="E72" s="93">
        <v>270</v>
      </c>
      <c r="F72" s="93">
        <v>244</v>
      </c>
      <c r="G72" s="93">
        <v>35</v>
      </c>
      <c r="H72" s="93">
        <v>209</v>
      </c>
      <c r="I72" s="93">
        <v>312</v>
      </c>
      <c r="J72" s="93">
        <v>30</v>
      </c>
      <c r="K72" s="278">
        <v>282</v>
      </c>
    </row>
    <row r="73" spans="1:11" ht="16.5" thickBot="1" x14ac:dyDescent="0.3">
      <c r="A73" s="279" t="s">
        <v>75</v>
      </c>
      <c r="B73" s="270">
        <v>101404</v>
      </c>
      <c r="C73" s="270">
        <v>242</v>
      </c>
      <c r="D73" s="280">
        <v>419.02479338842977</v>
      </c>
      <c r="E73" s="270">
        <v>0</v>
      </c>
      <c r="F73" s="271">
        <v>242</v>
      </c>
      <c r="G73" s="271">
        <v>10</v>
      </c>
      <c r="H73" s="271">
        <v>232</v>
      </c>
      <c r="I73" s="271">
        <v>11</v>
      </c>
      <c r="J73" s="271">
        <v>2</v>
      </c>
      <c r="K73" s="272">
        <v>9</v>
      </c>
    </row>
    <row r="74" spans="1:11" x14ac:dyDescent="0.25">
      <c r="A74" s="1"/>
      <c r="B74" s="1"/>
      <c r="C74" s="1"/>
      <c r="D74" s="1"/>
      <c r="E74" s="1"/>
      <c r="F74" s="1"/>
      <c r="G74" s="1"/>
      <c r="H74" s="1"/>
      <c r="I74" s="1"/>
      <c r="J74" s="1"/>
      <c r="K74" s="1"/>
    </row>
    <row r="75" spans="1:11" x14ac:dyDescent="0.25">
      <c r="A75" s="281" t="s">
        <v>90</v>
      </c>
      <c r="B75" s="1"/>
      <c r="C75" s="1"/>
      <c r="D75" s="1"/>
      <c r="E75" s="1"/>
      <c r="F75" s="1"/>
      <c r="G75" s="1"/>
      <c r="H75" s="1"/>
      <c r="I75" s="1"/>
      <c r="J75" s="1"/>
      <c r="K75" s="1"/>
    </row>
  </sheetData>
  <mergeCells count="17">
    <mergeCell ref="A1:K1"/>
    <mergeCell ref="B4:K4"/>
    <mergeCell ref="B12:K12"/>
    <mergeCell ref="F49:K49"/>
    <mergeCell ref="B19:K19"/>
    <mergeCell ref="F26:K26"/>
    <mergeCell ref="B27:K27"/>
    <mergeCell ref="B33:K33"/>
    <mergeCell ref="B40:K40"/>
    <mergeCell ref="B65:K65"/>
    <mergeCell ref="F51:K51"/>
    <mergeCell ref="F52:K52"/>
    <mergeCell ref="F50:K50"/>
    <mergeCell ref="B48:K48"/>
    <mergeCell ref="B53:K53"/>
    <mergeCell ref="B58:K58"/>
    <mergeCell ref="F59:K59"/>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9"/>
  <sheetViews>
    <sheetView workbookViewId="0">
      <pane xSplit="1" ySplit="5" topLeftCell="B6" activePane="bottomRight" state="frozen"/>
      <selection pane="topRight" activeCell="B1" sqref="B1"/>
      <selection pane="bottomLeft" activeCell="A6" sqref="A6"/>
      <selection pane="bottomRight" sqref="A1:AB1"/>
    </sheetView>
  </sheetViews>
  <sheetFormatPr defaultRowHeight="15.75" x14ac:dyDescent="0.25"/>
  <cols>
    <col min="1" max="1" width="19.125" customWidth="1"/>
  </cols>
  <sheetData>
    <row r="1" spans="1:28" ht="26.25" customHeight="1" x14ac:dyDescent="0.25">
      <c r="A1" s="741" t="s">
        <v>383</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row>
    <row r="2" spans="1:28" x14ac:dyDescent="0.25">
      <c r="A2" s="70"/>
      <c r="B2" s="1"/>
      <c r="C2" s="1"/>
      <c r="D2" s="1"/>
      <c r="E2" s="1"/>
      <c r="F2" s="1"/>
      <c r="G2" s="1"/>
      <c r="H2" s="1"/>
      <c r="I2" s="1"/>
      <c r="J2" s="1"/>
      <c r="K2" s="1"/>
      <c r="L2" s="1"/>
      <c r="M2" s="1"/>
      <c r="N2" s="1"/>
      <c r="O2" s="1"/>
      <c r="P2" s="1"/>
      <c r="Q2" s="1"/>
      <c r="R2" s="1"/>
      <c r="S2" s="1"/>
      <c r="T2" s="1"/>
      <c r="U2" s="1"/>
      <c r="V2" s="1"/>
      <c r="W2" s="1"/>
      <c r="X2" s="1"/>
      <c r="Y2" s="1"/>
      <c r="Z2" s="1"/>
      <c r="AA2" s="1"/>
      <c r="AB2" s="1"/>
    </row>
    <row r="3" spans="1:28" x14ac:dyDescent="0.25">
      <c r="A3" s="830" t="s">
        <v>1</v>
      </c>
      <c r="B3" s="823" t="s">
        <v>382</v>
      </c>
      <c r="C3" s="823"/>
      <c r="D3" s="823"/>
      <c r="E3" s="823"/>
      <c r="F3" s="824" t="s">
        <v>381</v>
      </c>
      <c r="G3" s="824"/>
      <c r="H3" s="824"/>
      <c r="I3" s="824"/>
      <c r="J3" s="823" t="s">
        <v>380</v>
      </c>
      <c r="K3" s="823"/>
      <c r="L3" s="823"/>
      <c r="M3" s="823"/>
      <c r="N3" s="824" t="s">
        <v>379</v>
      </c>
      <c r="O3" s="824"/>
      <c r="P3" s="824"/>
      <c r="Q3" s="824"/>
      <c r="R3" s="824"/>
      <c r="S3" s="824"/>
      <c r="T3" s="824"/>
      <c r="U3" s="824"/>
      <c r="V3" s="824"/>
      <c r="W3" s="824"/>
      <c r="X3" s="824"/>
      <c r="Y3" s="824"/>
      <c r="Z3" s="824"/>
      <c r="AA3" s="824"/>
      <c r="AB3" s="824"/>
    </row>
    <row r="4" spans="1:28" ht="51" customHeight="1" x14ac:dyDescent="0.25">
      <c r="A4" s="830"/>
      <c r="B4" s="823"/>
      <c r="C4" s="823"/>
      <c r="D4" s="823"/>
      <c r="E4" s="823"/>
      <c r="F4" s="824"/>
      <c r="G4" s="824"/>
      <c r="H4" s="824"/>
      <c r="I4" s="824"/>
      <c r="J4" s="823"/>
      <c r="K4" s="823"/>
      <c r="L4" s="823"/>
      <c r="M4" s="823"/>
      <c r="N4" s="824" t="s">
        <v>378</v>
      </c>
      <c r="O4" s="824"/>
      <c r="P4" s="824"/>
      <c r="Q4" s="823" t="s">
        <v>377</v>
      </c>
      <c r="R4" s="823"/>
      <c r="S4" s="823"/>
      <c r="T4" s="824" t="s">
        <v>376</v>
      </c>
      <c r="U4" s="824"/>
      <c r="V4" s="824"/>
      <c r="W4" s="823" t="s">
        <v>375</v>
      </c>
      <c r="X4" s="823"/>
      <c r="Y4" s="823"/>
      <c r="Z4" s="824" t="s">
        <v>374</v>
      </c>
      <c r="AA4" s="824"/>
      <c r="AB4" s="824"/>
    </row>
    <row r="5" spans="1:28" ht="105.75" customHeight="1" thickBot="1" x14ac:dyDescent="0.3">
      <c r="A5" s="831"/>
      <c r="B5" s="291" t="s">
        <v>372</v>
      </c>
      <c r="C5" s="291" t="s">
        <v>373</v>
      </c>
      <c r="D5" s="291" t="s">
        <v>370</v>
      </c>
      <c r="E5" s="291" t="s">
        <v>369</v>
      </c>
      <c r="F5" s="290" t="s">
        <v>372</v>
      </c>
      <c r="G5" s="290" t="s">
        <v>373</v>
      </c>
      <c r="H5" s="290" t="s">
        <v>370</v>
      </c>
      <c r="I5" s="290" t="s">
        <v>369</v>
      </c>
      <c r="J5" s="291" t="s">
        <v>372</v>
      </c>
      <c r="K5" s="291" t="s">
        <v>371</v>
      </c>
      <c r="L5" s="291" t="s">
        <v>370</v>
      </c>
      <c r="M5" s="291" t="s">
        <v>369</v>
      </c>
      <c r="N5" s="290" t="s">
        <v>368</v>
      </c>
      <c r="O5" s="290" t="s">
        <v>367</v>
      </c>
      <c r="P5" s="290" t="s">
        <v>366</v>
      </c>
      <c r="Q5" s="291" t="s">
        <v>368</v>
      </c>
      <c r="R5" s="291" t="s">
        <v>367</v>
      </c>
      <c r="S5" s="291" t="s">
        <v>366</v>
      </c>
      <c r="T5" s="290" t="s">
        <v>368</v>
      </c>
      <c r="U5" s="290" t="s">
        <v>367</v>
      </c>
      <c r="V5" s="290" t="s">
        <v>366</v>
      </c>
      <c r="W5" s="291" t="s">
        <v>368</v>
      </c>
      <c r="X5" s="291" t="s">
        <v>367</v>
      </c>
      <c r="Y5" s="291" t="s">
        <v>366</v>
      </c>
      <c r="Z5" s="290" t="s">
        <v>368</v>
      </c>
      <c r="AA5" s="290" t="s">
        <v>367</v>
      </c>
      <c r="AB5" s="290" t="s">
        <v>366</v>
      </c>
    </row>
    <row r="6" spans="1:28" ht="24.75" customHeight="1" x14ac:dyDescent="0.25">
      <c r="A6" s="75" t="s">
        <v>1068</v>
      </c>
      <c r="B6" s="289">
        <f t="shared" ref="B6:AB6" si="0">SUM(B7:B13)</f>
        <v>3495</v>
      </c>
      <c r="C6" s="289">
        <f t="shared" si="0"/>
        <v>0</v>
      </c>
      <c r="D6" s="289">
        <f t="shared" si="0"/>
        <v>3403</v>
      </c>
      <c r="E6" s="289">
        <f t="shared" si="0"/>
        <v>0</v>
      </c>
      <c r="F6" s="289">
        <f t="shared" si="0"/>
        <v>3482</v>
      </c>
      <c r="G6" s="289">
        <f t="shared" si="0"/>
        <v>0</v>
      </c>
      <c r="H6" s="289">
        <f t="shared" si="0"/>
        <v>3393</v>
      </c>
      <c r="I6" s="289">
        <f t="shared" si="0"/>
        <v>0</v>
      </c>
      <c r="J6" s="289">
        <f t="shared" si="0"/>
        <v>562</v>
      </c>
      <c r="K6" s="289">
        <f t="shared" si="0"/>
        <v>0</v>
      </c>
      <c r="L6" s="289">
        <f t="shared" si="0"/>
        <v>470</v>
      </c>
      <c r="M6" s="289">
        <f t="shared" si="0"/>
        <v>0</v>
      </c>
      <c r="N6" s="289">
        <f t="shared" si="0"/>
        <v>2486</v>
      </c>
      <c r="O6" s="289">
        <f t="shared" si="0"/>
        <v>8088</v>
      </c>
      <c r="P6" s="289">
        <f t="shared" si="0"/>
        <v>804</v>
      </c>
      <c r="Q6" s="289">
        <f t="shared" si="0"/>
        <v>0</v>
      </c>
      <c r="R6" s="289">
        <f t="shared" si="0"/>
        <v>0</v>
      </c>
      <c r="S6" s="289">
        <f t="shared" si="0"/>
        <v>0</v>
      </c>
      <c r="T6" s="289">
        <f t="shared" si="0"/>
        <v>120</v>
      </c>
      <c r="U6" s="289">
        <f t="shared" si="0"/>
        <v>105</v>
      </c>
      <c r="V6" s="289">
        <f t="shared" si="0"/>
        <v>91</v>
      </c>
      <c r="W6" s="289">
        <f t="shared" si="0"/>
        <v>46</v>
      </c>
      <c r="X6" s="289">
        <f t="shared" si="0"/>
        <v>47</v>
      </c>
      <c r="Y6" s="289">
        <f t="shared" si="0"/>
        <v>34</v>
      </c>
      <c r="Z6" s="289">
        <f t="shared" si="0"/>
        <v>801</v>
      </c>
      <c r="AA6" s="289">
        <f t="shared" si="0"/>
        <v>640</v>
      </c>
      <c r="AB6" s="288">
        <f t="shared" si="0"/>
        <v>0</v>
      </c>
    </row>
    <row r="7" spans="1:28" x14ac:dyDescent="0.25">
      <c r="A7" s="248" t="s">
        <v>15</v>
      </c>
      <c r="B7" s="286">
        <v>171</v>
      </c>
      <c r="C7" s="286"/>
      <c r="D7" s="286">
        <v>171</v>
      </c>
      <c r="E7" s="286"/>
      <c r="F7" s="286">
        <v>172</v>
      </c>
      <c r="G7" s="286"/>
      <c r="H7" s="286">
        <v>172</v>
      </c>
      <c r="I7" s="286"/>
      <c r="J7" s="286">
        <v>168</v>
      </c>
      <c r="K7" s="286"/>
      <c r="L7" s="286">
        <v>168</v>
      </c>
      <c r="M7" s="286"/>
      <c r="N7" s="286">
        <v>171</v>
      </c>
      <c r="O7" s="286">
        <v>172</v>
      </c>
      <c r="P7" s="286">
        <v>168</v>
      </c>
      <c r="Q7" s="286"/>
      <c r="R7" s="286"/>
      <c r="S7" s="286"/>
      <c r="T7" s="286"/>
      <c r="U7" s="286"/>
      <c r="V7" s="286"/>
      <c r="W7" s="286">
        <v>27</v>
      </c>
      <c r="X7" s="286">
        <v>28</v>
      </c>
      <c r="Y7" s="286">
        <v>15</v>
      </c>
      <c r="Z7" s="286"/>
      <c r="AA7" s="286"/>
      <c r="AB7" s="293"/>
    </row>
    <row r="8" spans="1:28" x14ac:dyDescent="0.25">
      <c r="A8" s="484" t="s">
        <v>16</v>
      </c>
      <c r="B8" s="286">
        <v>86</v>
      </c>
      <c r="C8" s="286"/>
      <c r="D8" s="286"/>
      <c r="E8" s="286"/>
      <c r="F8" s="286">
        <v>87</v>
      </c>
      <c r="G8" s="286"/>
      <c r="H8" s="286"/>
      <c r="I8" s="286"/>
      <c r="J8" s="286">
        <v>85</v>
      </c>
      <c r="K8" s="286"/>
      <c r="L8" s="286"/>
      <c r="M8" s="287"/>
      <c r="N8" s="287"/>
      <c r="O8" s="287"/>
      <c r="P8" s="287"/>
      <c r="Q8" s="287"/>
      <c r="R8" s="287"/>
      <c r="S8" s="287"/>
      <c r="T8" s="287"/>
      <c r="U8" s="287"/>
      <c r="V8" s="287"/>
      <c r="W8" s="287"/>
      <c r="X8" s="287"/>
      <c r="Y8" s="287"/>
      <c r="Z8" s="287"/>
      <c r="AA8" s="287"/>
      <c r="AB8" s="512"/>
    </row>
    <row r="9" spans="1:28" x14ac:dyDescent="0.25">
      <c r="A9" s="678" t="s">
        <v>85</v>
      </c>
      <c r="B9" s="286">
        <v>24</v>
      </c>
      <c r="C9" s="292"/>
      <c r="D9" s="286">
        <v>24</v>
      </c>
      <c r="E9" s="286"/>
      <c r="F9" s="286">
        <v>24</v>
      </c>
      <c r="G9" s="286"/>
      <c r="H9" s="286">
        <v>24</v>
      </c>
      <c r="I9" s="286"/>
      <c r="J9" s="286">
        <v>25</v>
      </c>
      <c r="K9" s="286"/>
      <c r="L9" s="286">
        <v>25</v>
      </c>
      <c r="M9" s="286"/>
      <c r="N9" s="286">
        <v>23</v>
      </c>
      <c r="O9" s="286">
        <v>23</v>
      </c>
      <c r="P9" s="286">
        <v>24</v>
      </c>
      <c r="Q9" s="286"/>
      <c r="R9" s="286"/>
      <c r="S9" s="286"/>
      <c r="T9" s="286"/>
      <c r="U9" s="286"/>
      <c r="V9" s="286"/>
      <c r="W9" s="286">
        <v>1</v>
      </c>
      <c r="X9" s="286">
        <v>1</v>
      </c>
      <c r="Y9" s="286">
        <v>1</v>
      </c>
      <c r="Z9" s="286"/>
      <c r="AA9" s="286"/>
      <c r="AB9" s="293"/>
    </row>
    <row r="10" spans="1:28" x14ac:dyDescent="0.25">
      <c r="A10" s="248" t="s">
        <v>18</v>
      </c>
      <c r="B10" s="43">
        <v>2974</v>
      </c>
      <c r="C10" s="135"/>
      <c r="D10" s="43">
        <v>2974</v>
      </c>
      <c r="E10" s="43"/>
      <c r="F10" s="43">
        <v>2973</v>
      </c>
      <c r="G10" s="43"/>
      <c r="H10" s="43">
        <v>2973</v>
      </c>
      <c r="I10" s="43"/>
      <c r="J10" s="43">
        <v>72</v>
      </c>
      <c r="K10" s="43"/>
      <c r="L10" s="43">
        <v>72</v>
      </c>
      <c r="M10" s="43"/>
      <c r="N10" s="43">
        <v>2100</v>
      </c>
      <c r="O10" s="43">
        <v>2261</v>
      </c>
      <c r="P10" s="43"/>
      <c r="Q10" s="43"/>
      <c r="R10" s="43"/>
      <c r="S10" s="43"/>
      <c r="T10" s="43">
        <v>73</v>
      </c>
      <c r="U10" s="43">
        <v>72</v>
      </c>
      <c r="V10" s="43">
        <v>72</v>
      </c>
      <c r="W10" s="43"/>
      <c r="X10" s="43"/>
      <c r="Y10" s="43"/>
      <c r="Z10" s="43">
        <v>801</v>
      </c>
      <c r="AA10" s="43">
        <v>640</v>
      </c>
      <c r="AB10" s="174"/>
    </row>
    <row r="11" spans="1:28" x14ac:dyDescent="0.25">
      <c r="A11" s="484" t="s">
        <v>19</v>
      </c>
      <c r="B11" s="43">
        <v>75</v>
      </c>
      <c r="C11" s="43"/>
      <c r="D11" s="43">
        <v>69</v>
      </c>
      <c r="E11" s="43"/>
      <c r="F11" s="43">
        <v>61</v>
      </c>
      <c r="G11" s="43"/>
      <c r="H11" s="43">
        <v>59</v>
      </c>
      <c r="I11" s="43"/>
      <c r="J11" s="43">
        <v>47</v>
      </c>
      <c r="K11" s="43"/>
      <c r="L11" s="43">
        <v>40</v>
      </c>
      <c r="M11" s="43"/>
      <c r="N11" s="43">
        <v>28</v>
      </c>
      <c r="O11" s="43">
        <v>28</v>
      </c>
      <c r="P11" s="43">
        <v>28</v>
      </c>
      <c r="Q11" s="43"/>
      <c r="R11" s="43"/>
      <c r="S11" s="43"/>
      <c r="T11" s="43">
        <v>47</v>
      </c>
      <c r="U11" s="43">
        <v>33</v>
      </c>
      <c r="V11" s="43">
        <v>19</v>
      </c>
      <c r="W11" s="43"/>
      <c r="X11" s="43"/>
      <c r="Y11" s="43"/>
      <c r="Z11" s="43"/>
      <c r="AA11" s="43"/>
      <c r="AB11" s="174"/>
    </row>
    <row r="12" spans="1:28" x14ac:dyDescent="0.25">
      <c r="A12" s="683" t="s">
        <v>20</v>
      </c>
      <c r="B12" s="43">
        <v>104</v>
      </c>
      <c r="C12" s="43"/>
      <c r="D12" s="43">
        <v>104</v>
      </c>
      <c r="E12" s="43"/>
      <c r="F12" s="43">
        <v>104</v>
      </c>
      <c r="G12" s="43"/>
      <c r="H12" s="43">
        <v>104</v>
      </c>
      <c r="I12" s="43"/>
      <c r="J12" s="43">
        <v>104</v>
      </c>
      <c r="K12" s="43"/>
      <c r="L12" s="43">
        <v>104</v>
      </c>
      <c r="M12" s="43"/>
      <c r="N12" s="43">
        <v>104</v>
      </c>
      <c r="O12" s="43">
        <v>104</v>
      </c>
      <c r="P12" s="43">
        <v>104</v>
      </c>
      <c r="Q12" s="43"/>
      <c r="R12" s="43"/>
      <c r="S12" s="43"/>
      <c r="T12" s="43"/>
      <c r="U12" s="43"/>
      <c r="V12" s="43"/>
      <c r="W12" s="43"/>
      <c r="X12" s="43"/>
      <c r="Y12" s="43"/>
      <c r="Z12" s="43"/>
      <c r="AA12" s="43"/>
      <c r="AB12" s="174"/>
    </row>
    <row r="13" spans="1:28" ht="16.5" thickBot="1" x14ac:dyDescent="0.3">
      <c r="A13" s="485" t="s">
        <v>365</v>
      </c>
      <c r="B13" s="145">
        <v>61</v>
      </c>
      <c r="C13" s="43"/>
      <c r="D13" s="43">
        <v>61</v>
      </c>
      <c r="E13" s="43"/>
      <c r="F13" s="43">
        <v>61</v>
      </c>
      <c r="G13" s="43"/>
      <c r="H13" s="43">
        <v>61</v>
      </c>
      <c r="I13" s="43"/>
      <c r="J13" s="43">
        <v>61</v>
      </c>
      <c r="K13" s="43"/>
      <c r="L13" s="43">
        <v>61</v>
      </c>
      <c r="M13" s="43"/>
      <c r="N13" s="43">
        <v>60</v>
      </c>
      <c r="O13" s="43">
        <v>5500</v>
      </c>
      <c r="P13" s="43">
        <v>480</v>
      </c>
      <c r="Q13" s="43"/>
      <c r="R13" s="43"/>
      <c r="S13" s="43"/>
      <c r="T13" s="43"/>
      <c r="U13" s="43"/>
      <c r="V13" s="43"/>
      <c r="W13" s="43">
        <v>18</v>
      </c>
      <c r="X13" s="43">
        <v>18</v>
      </c>
      <c r="Y13" s="43">
        <v>18</v>
      </c>
      <c r="Z13" s="43"/>
      <c r="AA13" s="43"/>
      <c r="AB13" s="174"/>
    </row>
    <row r="14" spans="1:28" ht="20.25" customHeight="1" x14ac:dyDescent="0.25">
      <c r="A14" s="75" t="s">
        <v>1069</v>
      </c>
      <c r="B14" s="5">
        <f t="shared" ref="B14:AB14" si="1">SUM(B15:B20)</f>
        <v>1426</v>
      </c>
      <c r="C14" s="5">
        <f t="shared" si="1"/>
        <v>2250</v>
      </c>
      <c r="D14" s="5">
        <f t="shared" si="1"/>
        <v>1422</v>
      </c>
      <c r="E14" s="5">
        <f t="shared" si="1"/>
        <v>27084</v>
      </c>
      <c r="F14" s="5">
        <f t="shared" si="1"/>
        <v>2443</v>
      </c>
      <c r="G14" s="5">
        <f t="shared" si="1"/>
        <v>3250</v>
      </c>
      <c r="H14" s="5">
        <f t="shared" si="1"/>
        <v>2431</v>
      </c>
      <c r="I14" s="5">
        <f t="shared" si="1"/>
        <v>25076</v>
      </c>
      <c r="J14" s="5">
        <f t="shared" si="1"/>
        <v>1329</v>
      </c>
      <c r="K14" s="5">
        <f t="shared" si="1"/>
        <v>0</v>
      </c>
      <c r="L14" s="5">
        <f t="shared" si="1"/>
        <v>1316</v>
      </c>
      <c r="M14" s="5">
        <f t="shared" si="1"/>
        <v>380</v>
      </c>
      <c r="N14" s="5">
        <f t="shared" si="1"/>
        <v>3960</v>
      </c>
      <c r="O14" s="5">
        <f t="shared" si="1"/>
        <v>19209</v>
      </c>
      <c r="P14" s="5">
        <f t="shared" si="1"/>
        <v>491</v>
      </c>
      <c r="Q14" s="5">
        <f t="shared" si="1"/>
        <v>0</v>
      </c>
      <c r="R14" s="5">
        <f t="shared" si="1"/>
        <v>0</v>
      </c>
      <c r="S14" s="5">
        <f t="shared" si="1"/>
        <v>0</v>
      </c>
      <c r="T14" s="5">
        <f t="shared" si="1"/>
        <v>0</v>
      </c>
      <c r="U14" s="5">
        <f t="shared" si="1"/>
        <v>500</v>
      </c>
      <c r="V14" s="5">
        <f t="shared" si="1"/>
        <v>0</v>
      </c>
      <c r="W14" s="5">
        <f t="shared" si="1"/>
        <v>0</v>
      </c>
      <c r="X14" s="5">
        <f t="shared" si="1"/>
        <v>790</v>
      </c>
      <c r="Y14" s="5">
        <f t="shared" si="1"/>
        <v>80</v>
      </c>
      <c r="Z14" s="5">
        <f t="shared" si="1"/>
        <v>4173</v>
      </c>
      <c r="AA14" s="5">
        <f t="shared" si="1"/>
        <v>3625</v>
      </c>
      <c r="AB14" s="7">
        <f t="shared" si="1"/>
        <v>15000</v>
      </c>
    </row>
    <row r="15" spans="1:28" x14ac:dyDescent="0.25">
      <c r="A15" s="507" t="s">
        <v>22</v>
      </c>
      <c r="B15" s="46">
        <v>83</v>
      </c>
      <c r="C15" s="46"/>
      <c r="D15" s="46">
        <v>79</v>
      </c>
      <c r="E15" s="46">
        <v>64</v>
      </c>
      <c r="F15" s="46">
        <v>90</v>
      </c>
      <c r="G15" s="46"/>
      <c r="H15" s="46">
        <v>78</v>
      </c>
      <c r="I15" s="46">
        <v>56</v>
      </c>
      <c r="J15" s="46">
        <v>84</v>
      </c>
      <c r="K15" s="46"/>
      <c r="L15" s="46">
        <v>76</v>
      </c>
      <c r="M15" s="46">
        <v>60</v>
      </c>
      <c r="N15" s="46">
        <v>3375</v>
      </c>
      <c r="O15" s="46">
        <v>3125</v>
      </c>
      <c r="P15" s="46"/>
      <c r="Q15" s="46"/>
      <c r="R15" s="46"/>
      <c r="S15" s="46"/>
      <c r="T15" s="46"/>
      <c r="U15" s="46"/>
      <c r="V15" s="46"/>
      <c r="W15" s="46"/>
      <c r="X15" s="46"/>
      <c r="Y15" s="46"/>
      <c r="Z15" s="46">
        <v>3375</v>
      </c>
      <c r="AA15" s="46">
        <v>3125</v>
      </c>
      <c r="AB15" s="295"/>
    </row>
    <row r="16" spans="1:28" x14ac:dyDescent="0.25">
      <c r="A16" s="507" t="s">
        <v>24</v>
      </c>
      <c r="B16" s="46">
        <v>104</v>
      </c>
      <c r="C16" s="46"/>
      <c r="D16" s="46">
        <v>104</v>
      </c>
      <c r="E16" s="46">
        <v>7000</v>
      </c>
      <c r="F16" s="46">
        <v>1103</v>
      </c>
      <c r="G16" s="46">
        <v>1000</v>
      </c>
      <c r="H16" s="46">
        <v>1103</v>
      </c>
      <c r="I16" s="46">
        <v>5000</v>
      </c>
      <c r="J16" s="46">
        <v>57</v>
      </c>
      <c r="K16" s="46"/>
      <c r="L16" s="46">
        <v>57</v>
      </c>
      <c r="M16" s="46">
        <v>50</v>
      </c>
      <c r="N16" s="46">
        <v>104</v>
      </c>
      <c r="O16" s="46">
        <v>603</v>
      </c>
      <c r="P16" s="46">
        <v>57</v>
      </c>
      <c r="Q16" s="46"/>
      <c r="R16" s="46"/>
      <c r="S16" s="46"/>
      <c r="T16" s="46"/>
      <c r="U16" s="46">
        <v>500</v>
      </c>
      <c r="V16" s="46"/>
      <c r="W16" s="46"/>
      <c r="X16" s="46"/>
      <c r="Y16" s="46"/>
      <c r="Z16" s="46"/>
      <c r="AA16" s="46">
        <v>500</v>
      </c>
      <c r="AB16" s="295"/>
    </row>
    <row r="17" spans="1:28" x14ac:dyDescent="0.25">
      <c r="A17" s="507" t="s">
        <v>25</v>
      </c>
      <c r="B17" s="46">
        <v>790</v>
      </c>
      <c r="C17" s="46"/>
      <c r="D17" s="46">
        <v>790</v>
      </c>
      <c r="E17" s="46">
        <v>270</v>
      </c>
      <c r="F17" s="46">
        <v>809</v>
      </c>
      <c r="G17" s="46"/>
      <c r="H17" s="46">
        <v>809</v>
      </c>
      <c r="I17" s="46">
        <v>270</v>
      </c>
      <c r="J17" s="46">
        <v>798</v>
      </c>
      <c r="K17" s="46"/>
      <c r="L17" s="46">
        <v>798</v>
      </c>
      <c r="M17" s="46">
        <v>270</v>
      </c>
      <c r="N17" s="46"/>
      <c r="O17" s="46">
        <v>15000</v>
      </c>
      <c r="P17" s="46"/>
      <c r="Q17" s="46"/>
      <c r="R17" s="46"/>
      <c r="S17" s="46"/>
      <c r="T17" s="46"/>
      <c r="U17" s="46"/>
      <c r="V17" s="46"/>
      <c r="W17" s="46"/>
      <c r="X17" s="46">
        <v>790</v>
      </c>
      <c r="Y17" s="46">
        <v>80</v>
      </c>
      <c r="Z17" s="46">
        <v>798</v>
      </c>
      <c r="AA17" s="46"/>
      <c r="AB17" s="295">
        <v>15000</v>
      </c>
    </row>
    <row r="18" spans="1:28" x14ac:dyDescent="0.25">
      <c r="A18" s="572" t="s">
        <v>26</v>
      </c>
      <c r="B18" s="46">
        <v>172</v>
      </c>
      <c r="C18" s="46"/>
      <c r="D18" s="46">
        <v>172</v>
      </c>
      <c r="E18" s="46"/>
      <c r="F18" s="46">
        <v>164</v>
      </c>
      <c r="G18" s="46"/>
      <c r="H18" s="46">
        <v>164</v>
      </c>
      <c r="I18" s="46"/>
      <c r="J18" s="46">
        <v>155</v>
      </c>
      <c r="K18" s="46"/>
      <c r="L18" s="46">
        <v>155</v>
      </c>
      <c r="M18" s="46"/>
      <c r="N18" s="46">
        <v>204</v>
      </c>
      <c r="O18" s="46">
        <v>204</v>
      </c>
      <c r="P18" s="46">
        <v>204</v>
      </c>
      <c r="Q18" s="46"/>
      <c r="R18" s="46"/>
      <c r="S18" s="46"/>
      <c r="T18" s="46"/>
      <c r="U18" s="46"/>
      <c r="V18" s="46"/>
      <c r="W18" s="46"/>
      <c r="X18" s="46"/>
      <c r="Y18" s="46"/>
      <c r="Z18" s="46"/>
      <c r="AA18" s="46"/>
      <c r="AB18" s="295"/>
    </row>
    <row r="19" spans="1:28" x14ac:dyDescent="0.25">
      <c r="A19" s="507" t="s">
        <v>27</v>
      </c>
      <c r="B19" s="46">
        <v>157</v>
      </c>
      <c r="C19" s="46"/>
      <c r="D19" s="46">
        <v>157</v>
      </c>
      <c r="E19" s="46"/>
      <c r="F19" s="46">
        <v>157</v>
      </c>
      <c r="G19" s="46"/>
      <c r="H19" s="46">
        <v>157</v>
      </c>
      <c r="I19" s="46"/>
      <c r="J19" s="46">
        <v>115</v>
      </c>
      <c r="K19" s="46"/>
      <c r="L19" s="46">
        <v>110</v>
      </c>
      <c r="M19" s="46"/>
      <c r="N19" s="46">
        <v>157</v>
      </c>
      <c r="O19" s="46">
        <v>157</v>
      </c>
      <c r="P19" s="46">
        <v>110</v>
      </c>
      <c r="Q19" s="46"/>
      <c r="R19" s="46"/>
      <c r="S19" s="46"/>
      <c r="T19" s="46"/>
      <c r="U19" s="46"/>
      <c r="V19" s="46"/>
      <c r="W19" s="46"/>
      <c r="X19" s="46"/>
      <c r="Y19" s="46"/>
      <c r="Z19" s="46"/>
      <c r="AA19" s="46"/>
      <c r="AB19" s="295"/>
    </row>
    <row r="20" spans="1:28" ht="16.5" thickBot="1" x14ac:dyDescent="0.3">
      <c r="A20" s="587" t="s">
        <v>28</v>
      </c>
      <c r="B20" s="49">
        <v>120</v>
      </c>
      <c r="C20" s="49">
        <v>2250</v>
      </c>
      <c r="D20" s="49">
        <v>120</v>
      </c>
      <c r="E20" s="49">
        <v>19750</v>
      </c>
      <c r="F20" s="49">
        <v>120</v>
      </c>
      <c r="G20" s="49">
        <v>2250</v>
      </c>
      <c r="H20" s="49">
        <v>120</v>
      </c>
      <c r="I20" s="49">
        <v>19750</v>
      </c>
      <c r="J20" s="49">
        <v>120</v>
      </c>
      <c r="K20" s="49"/>
      <c r="L20" s="49">
        <v>120</v>
      </c>
      <c r="M20" s="49"/>
      <c r="N20" s="49">
        <v>120</v>
      </c>
      <c r="O20" s="49">
        <v>120</v>
      </c>
      <c r="P20" s="49">
        <v>120</v>
      </c>
      <c r="Q20" s="49"/>
      <c r="R20" s="49"/>
      <c r="S20" s="49"/>
      <c r="T20" s="49"/>
      <c r="U20" s="49"/>
      <c r="V20" s="49"/>
      <c r="W20" s="49"/>
      <c r="X20" s="49"/>
      <c r="Y20" s="49"/>
      <c r="Z20" s="49"/>
      <c r="AA20" s="49"/>
      <c r="AB20" s="297"/>
    </row>
    <row r="21" spans="1:28" ht="29.25" customHeight="1" x14ac:dyDescent="0.25">
      <c r="A21" s="4" t="s">
        <v>1073</v>
      </c>
      <c r="B21" s="5">
        <f>SUM(B22:B28)</f>
        <v>4727</v>
      </c>
      <c r="C21" s="5">
        <f t="shared" ref="C21:AB21" si="2">SUM(C22:C28)</f>
        <v>3450</v>
      </c>
      <c r="D21" s="5">
        <f t="shared" si="2"/>
        <v>4720</v>
      </c>
      <c r="E21" s="5">
        <f t="shared" si="2"/>
        <v>5585</v>
      </c>
      <c r="F21" s="5">
        <f t="shared" si="2"/>
        <v>5429</v>
      </c>
      <c r="G21" s="5">
        <f t="shared" si="2"/>
        <v>500</v>
      </c>
      <c r="H21" s="5">
        <f t="shared" si="2"/>
        <v>5422</v>
      </c>
      <c r="I21" s="5">
        <f t="shared" si="2"/>
        <v>1091</v>
      </c>
      <c r="J21" s="5">
        <f t="shared" si="2"/>
        <v>991</v>
      </c>
      <c r="K21" s="5">
        <f t="shared" si="2"/>
        <v>0</v>
      </c>
      <c r="L21" s="5">
        <f t="shared" si="2"/>
        <v>984</v>
      </c>
      <c r="M21" s="5">
        <f t="shared" si="2"/>
        <v>91</v>
      </c>
      <c r="N21" s="5">
        <f t="shared" si="2"/>
        <v>545</v>
      </c>
      <c r="O21" s="5">
        <f t="shared" si="2"/>
        <v>1572</v>
      </c>
      <c r="P21" s="5">
        <f t="shared" si="2"/>
        <v>528</v>
      </c>
      <c r="Q21" s="5">
        <f t="shared" si="2"/>
        <v>62</v>
      </c>
      <c r="R21" s="5">
        <f t="shared" si="2"/>
        <v>64</v>
      </c>
      <c r="S21" s="5">
        <f t="shared" si="2"/>
        <v>64</v>
      </c>
      <c r="T21" s="5">
        <f t="shared" si="2"/>
        <v>2617</v>
      </c>
      <c r="U21" s="5">
        <f t="shared" si="2"/>
        <v>2549</v>
      </c>
      <c r="V21" s="5">
        <f t="shared" si="2"/>
        <v>53</v>
      </c>
      <c r="W21" s="5">
        <f t="shared" si="2"/>
        <v>4365</v>
      </c>
      <c r="X21" s="5">
        <f t="shared" si="2"/>
        <v>2723</v>
      </c>
      <c r="Y21" s="5">
        <f t="shared" si="2"/>
        <v>301</v>
      </c>
      <c r="Z21" s="5">
        <f t="shared" si="2"/>
        <v>1</v>
      </c>
      <c r="AA21" s="5">
        <f t="shared" si="2"/>
        <v>1001</v>
      </c>
      <c r="AB21" s="7">
        <f t="shared" si="2"/>
        <v>1</v>
      </c>
    </row>
    <row r="22" spans="1:28" x14ac:dyDescent="0.25">
      <c r="A22" s="109" t="s">
        <v>29</v>
      </c>
      <c r="B22" s="10">
        <v>2062</v>
      </c>
      <c r="C22" s="10">
        <v>2500</v>
      </c>
      <c r="D22" s="10">
        <v>2062</v>
      </c>
      <c r="E22" s="10">
        <v>2500</v>
      </c>
      <c r="F22" s="10">
        <v>513</v>
      </c>
      <c r="G22" s="10"/>
      <c r="H22" s="10">
        <v>513</v>
      </c>
      <c r="I22" s="10"/>
      <c r="J22" s="10">
        <v>495</v>
      </c>
      <c r="K22" s="10"/>
      <c r="L22" s="10">
        <v>495</v>
      </c>
      <c r="M22" s="10"/>
      <c r="N22" s="10">
        <v>150</v>
      </c>
      <c r="O22" s="10">
        <v>242</v>
      </c>
      <c r="P22" s="10">
        <v>145</v>
      </c>
      <c r="Q22" s="10"/>
      <c r="R22" s="10"/>
      <c r="S22" s="10"/>
      <c r="T22" s="10">
        <v>53</v>
      </c>
      <c r="U22" s="10">
        <v>49</v>
      </c>
      <c r="V22" s="10">
        <v>53</v>
      </c>
      <c r="W22" s="10">
        <v>1858</v>
      </c>
      <c r="X22" s="10">
        <v>221</v>
      </c>
      <c r="Y22" s="10">
        <v>296</v>
      </c>
      <c r="Z22" s="10">
        <v>1</v>
      </c>
      <c r="AA22" s="10">
        <v>1</v>
      </c>
      <c r="AB22" s="158">
        <v>1</v>
      </c>
    </row>
    <row r="23" spans="1:28" x14ac:dyDescent="0.25">
      <c r="A23" s="464" t="s">
        <v>30</v>
      </c>
      <c r="B23" s="10">
        <v>115</v>
      </c>
      <c r="C23" s="10"/>
      <c r="D23" s="10">
        <v>115</v>
      </c>
      <c r="E23" s="10"/>
      <c r="F23" s="10">
        <v>114</v>
      </c>
      <c r="G23" s="10"/>
      <c r="H23" s="10">
        <v>114</v>
      </c>
      <c r="I23" s="10"/>
      <c r="J23" s="10">
        <v>111</v>
      </c>
      <c r="K23" s="10"/>
      <c r="L23" s="10">
        <v>111</v>
      </c>
      <c r="M23" s="10"/>
      <c r="N23" s="10">
        <v>115</v>
      </c>
      <c r="O23" s="10">
        <v>114</v>
      </c>
      <c r="P23" s="10">
        <v>111</v>
      </c>
      <c r="Q23" s="10"/>
      <c r="R23" s="10"/>
      <c r="S23" s="10"/>
      <c r="T23" s="10"/>
      <c r="U23" s="10"/>
      <c r="V23" s="10"/>
      <c r="W23" s="10"/>
      <c r="X23" s="10"/>
      <c r="Y23" s="10"/>
      <c r="Z23" s="10"/>
      <c r="AA23" s="10"/>
      <c r="AB23" s="158"/>
    </row>
    <row r="24" spans="1:28" x14ac:dyDescent="0.25">
      <c r="A24" s="464" t="s">
        <v>31</v>
      </c>
      <c r="B24" s="10">
        <v>2233</v>
      </c>
      <c r="C24" s="10">
        <v>950</v>
      </c>
      <c r="D24" s="10">
        <v>2233</v>
      </c>
      <c r="E24" s="10"/>
      <c r="F24" s="10">
        <v>2473</v>
      </c>
      <c r="G24" s="10">
        <v>500</v>
      </c>
      <c r="H24" s="10">
        <v>2473</v>
      </c>
      <c r="I24" s="10"/>
      <c r="J24" s="10">
        <v>86</v>
      </c>
      <c r="K24" s="10"/>
      <c r="L24" s="10">
        <v>86</v>
      </c>
      <c r="M24" s="10"/>
      <c r="N24" s="10"/>
      <c r="O24" s="10"/>
      <c r="P24" s="10"/>
      <c r="Q24" s="10"/>
      <c r="R24" s="10"/>
      <c r="S24" s="10"/>
      <c r="T24" s="10"/>
      <c r="U24" s="10"/>
      <c r="V24" s="10"/>
      <c r="W24" s="10"/>
      <c r="X24" s="10"/>
      <c r="Y24" s="10"/>
      <c r="Z24" s="10"/>
      <c r="AA24" s="10"/>
      <c r="AB24" s="158"/>
    </row>
    <row r="25" spans="1:28" x14ac:dyDescent="0.25">
      <c r="A25" s="464" t="s">
        <v>32</v>
      </c>
      <c r="B25" s="10">
        <v>63</v>
      </c>
      <c r="C25" s="10"/>
      <c r="D25" s="10">
        <v>63</v>
      </c>
      <c r="E25" s="10"/>
      <c r="F25" s="10">
        <v>63</v>
      </c>
      <c r="G25" s="10"/>
      <c r="H25" s="10">
        <v>63</v>
      </c>
      <c r="I25" s="10"/>
      <c r="J25" s="10">
        <v>63</v>
      </c>
      <c r="K25" s="10"/>
      <c r="L25" s="10">
        <v>63</v>
      </c>
      <c r="M25" s="10"/>
      <c r="N25" s="10">
        <v>63</v>
      </c>
      <c r="O25" s="10">
        <v>63</v>
      </c>
      <c r="P25" s="10">
        <v>63</v>
      </c>
      <c r="Q25" s="10"/>
      <c r="R25" s="10"/>
      <c r="S25" s="10"/>
      <c r="T25" s="10"/>
      <c r="U25" s="10"/>
      <c r="V25" s="10"/>
      <c r="W25" s="10">
        <v>5</v>
      </c>
      <c r="X25" s="10"/>
      <c r="Y25" s="10"/>
      <c r="Z25" s="10"/>
      <c r="AA25" s="10"/>
      <c r="AB25" s="158"/>
    </row>
    <row r="26" spans="1:28" x14ac:dyDescent="0.25">
      <c r="A26" s="464" t="s">
        <v>34</v>
      </c>
      <c r="B26" s="10">
        <v>90</v>
      </c>
      <c r="C26" s="10"/>
      <c r="D26" s="10">
        <v>90</v>
      </c>
      <c r="E26" s="10">
        <v>3030</v>
      </c>
      <c r="F26" s="10">
        <v>2078</v>
      </c>
      <c r="G26" s="10"/>
      <c r="H26" s="10">
        <v>2078</v>
      </c>
      <c r="I26" s="10">
        <v>1030</v>
      </c>
      <c r="J26" s="10">
        <v>84</v>
      </c>
      <c r="K26" s="10"/>
      <c r="L26" s="10">
        <v>84</v>
      </c>
      <c r="M26" s="10">
        <v>30</v>
      </c>
      <c r="N26" s="10">
        <v>53</v>
      </c>
      <c r="O26" s="10">
        <v>1053</v>
      </c>
      <c r="P26" s="10">
        <v>53</v>
      </c>
      <c r="Q26" s="10"/>
      <c r="R26" s="10"/>
      <c r="S26" s="10"/>
      <c r="T26" s="10"/>
      <c r="U26" s="10"/>
      <c r="V26" s="10"/>
      <c r="W26" s="10"/>
      <c r="X26" s="10"/>
      <c r="Y26" s="10"/>
      <c r="Z26" s="10"/>
      <c r="AA26" s="10">
        <v>1000</v>
      </c>
      <c r="AB26" s="158"/>
    </row>
    <row r="27" spans="1:28" x14ac:dyDescent="0.25">
      <c r="A27" s="464" t="s">
        <v>36</v>
      </c>
      <c r="B27" s="10">
        <v>64</v>
      </c>
      <c r="C27" s="10"/>
      <c r="D27" s="10">
        <v>57</v>
      </c>
      <c r="E27" s="10">
        <v>55</v>
      </c>
      <c r="F27" s="10">
        <v>64</v>
      </c>
      <c r="G27" s="10"/>
      <c r="H27" s="10">
        <v>57</v>
      </c>
      <c r="I27" s="10">
        <v>61</v>
      </c>
      <c r="J27" s="10">
        <v>64</v>
      </c>
      <c r="K27" s="10"/>
      <c r="L27" s="10">
        <v>57</v>
      </c>
      <c r="M27" s="10">
        <v>61</v>
      </c>
      <c r="N27" s="10">
        <v>64</v>
      </c>
      <c r="O27" s="10"/>
      <c r="P27" s="10">
        <v>56</v>
      </c>
      <c r="Q27" s="10">
        <v>62</v>
      </c>
      <c r="R27" s="10">
        <v>64</v>
      </c>
      <c r="S27" s="10">
        <v>64</v>
      </c>
      <c r="T27" s="10">
        <v>64</v>
      </c>
      <c r="U27" s="10"/>
      <c r="V27" s="10"/>
      <c r="W27" s="10"/>
      <c r="X27" s="10"/>
      <c r="Y27" s="10"/>
      <c r="Z27" s="10"/>
      <c r="AA27" s="10"/>
      <c r="AB27" s="158"/>
    </row>
    <row r="28" spans="1:28" s="468" customFormat="1" ht="16.5" thickBot="1" x14ac:dyDescent="0.3">
      <c r="A28" s="464" t="s">
        <v>38</v>
      </c>
      <c r="B28" s="465">
        <v>100</v>
      </c>
      <c r="C28" s="465"/>
      <c r="D28" s="465">
        <v>100</v>
      </c>
      <c r="E28" s="465"/>
      <c r="F28" s="465">
        <v>124</v>
      </c>
      <c r="G28" s="465"/>
      <c r="H28" s="465">
        <v>124</v>
      </c>
      <c r="I28" s="465"/>
      <c r="J28" s="465">
        <v>88</v>
      </c>
      <c r="K28" s="465"/>
      <c r="L28" s="465">
        <v>88</v>
      </c>
      <c r="M28" s="465"/>
      <c r="N28" s="465">
        <v>100</v>
      </c>
      <c r="O28" s="465">
        <v>100</v>
      </c>
      <c r="P28" s="465">
        <v>100</v>
      </c>
      <c r="Q28" s="465"/>
      <c r="R28" s="465"/>
      <c r="S28" s="465"/>
      <c r="T28" s="465">
        <v>2500</v>
      </c>
      <c r="U28" s="465">
        <v>2500</v>
      </c>
      <c r="V28" s="465"/>
      <c r="W28" s="465">
        <v>2502</v>
      </c>
      <c r="X28" s="465">
        <v>2502</v>
      </c>
      <c r="Y28" s="465">
        <v>5</v>
      </c>
      <c r="Z28" s="465"/>
      <c r="AA28" s="465"/>
      <c r="AB28" s="467"/>
    </row>
    <row r="29" spans="1:28" ht="41.25" customHeight="1" x14ac:dyDescent="0.25">
      <c r="A29" s="75" t="s">
        <v>1074</v>
      </c>
      <c r="B29" s="5">
        <f t="shared" ref="B29:AB29" si="3">SUM(B30:B34)</f>
        <v>580</v>
      </c>
      <c r="C29" s="5">
        <f t="shared" si="3"/>
        <v>0</v>
      </c>
      <c r="D29" s="5">
        <f t="shared" si="3"/>
        <v>580</v>
      </c>
      <c r="E29" s="5">
        <f t="shared" si="3"/>
        <v>577</v>
      </c>
      <c r="F29" s="5">
        <f t="shared" si="3"/>
        <v>578</v>
      </c>
      <c r="G29" s="5">
        <f t="shared" si="3"/>
        <v>0</v>
      </c>
      <c r="H29" s="5">
        <f t="shared" si="3"/>
        <v>578</v>
      </c>
      <c r="I29" s="5">
        <f t="shared" si="3"/>
        <v>577</v>
      </c>
      <c r="J29" s="5">
        <f t="shared" si="3"/>
        <v>522</v>
      </c>
      <c r="K29" s="5">
        <f t="shared" si="3"/>
        <v>0</v>
      </c>
      <c r="L29" s="5">
        <f t="shared" si="3"/>
        <v>522</v>
      </c>
      <c r="M29" s="5">
        <f t="shared" si="3"/>
        <v>577</v>
      </c>
      <c r="N29" s="5">
        <f t="shared" si="3"/>
        <v>422</v>
      </c>
      <c r="O29" s="5">
        <f t="shared" si="3"/>
        <v>449</v>
      </c>
      <c r="P29" s="5">
        <f t="shared" si="3"/>
        <v>392</v>
      </c>
      <c r="Q29" s="5">
        <f t="shared" si="3"/>
        <v>0</v>
      </c>
      <c r="R29" s="5">
        <f t="shared" si="3"/>
        <v>0</v>
      </c>
      <c r="S29" s="5">
        <f t="shared" si="3"/>
        <v>0</v>
      </c>
      <c r="T29" s="5">
        <f t="shared" si="3"/>
        <v>12</v>
      </c>
      <c r="U29" s="5">
        <f t="shared" si="3"/>
        <v>12</v>
      </c>
      <c r="V29" s="5">
        <f t="shared" si="3"/>
        <v>12</v>
      </c>
      <c r="W29" s="5">
        <f t="shared" si="3"/>
        <v>146</v>
      </c>
      <c r="X29" s="5">
        <f t="shared" si="3"/>
        <v>117</v>
      </c>
      <c r="Y29" s="5">
        <f t="shared" si="3"/>
        <v>118</v>
      </c>
      <c r="Z29" s="5">
        <f t="shared" si="3"/>
        <v>0</v>
      </c>
      <c r="AA29" s="5">
        <f t="shared" si="3"/>
        <v>0</v>
      </c>
      <c r="AB29" s="7">
        <f t="shared" si="3"/>
        <v>0</v>
      </c>
    </row>
    <row r="30" spans="1:28" x14ac:dyDescent="0.25">
      <c r="A30" s="248" t="s">
        <v>41</v>
      </c>
      <c r="B30" s="10">
        <v>70</v>
      </c>
      <c r="C30" s="10"/>
      <c r="D30" s="10">
        <v>70</v>
      </c>
      <c r="E30" s="10">
        <v>70</v>
      </c>
      <c r="F30" s="10">
        <v>70</v>
      </c>
      <c r="G30" s="10"/>
      <c r="H30" s="10">
        <v>70</v>
      </c>
      <c r="I30" s="10">
        <v>70</v>
      </c>
      <c r="J30" s="10">
        <v>70</v>
      </c>
      <c r="K30" s="10"/>
      <c r="L30" s="10">
        <v>70</v>
      </c>
      <c r="M30" s="10">
        <v>70</v>
      </c>
      <c r="N30" s="10">
        <v>43</v>
      </c>
      <c r="O30" s="10">
        <v>44</v>
      </c>
      <c r="P30" s="10">
        <v>28</v>
      </c>
      <c r="Q30" s="10"/>
      <c r="R30" s="10"/>
      <c r="S30" s="10"/>
      <c r="T30" s="10"/>
      <c r="U30" s="10"/>
      <c r="V30" s="10"/>
      <c r="W30" s="10">
        <v>27</v>
      </c>
      <c r="X30" s="10">
        <v>26</v>
      </c>
      <c r="Y30" s="10">
        <v>42</v>
      </c>
      <c r="Z30" s="10"/>
      <c r="AA30" s="10"/>
      <c r="AB30" s="158"/>
    </row>
    <row r="31" spans="1:28" x14ac:dyDescent="0.25">
      <c r="A31" s="248" t="s">
        <v>42</v>
      </c>
      <c r="B31" s="10">
        <v>39</v>
      </c>
      <c r="C31" s="10"/>
      <c r="D31" s="10">
        <v>39</v>
      </c>
      <c r="E31" s="10">
        <v>28</v>
      </c>
      <c r="F31" s="10">
        <v>40</v>
      </c>
      <c r="G31" s="10"/>
      <c r="H31" s="10">
        <v>40</v>
      </c>
      <c r="I31" s="10">
        <v>28</v>
      </c>
      <c r="J31" s="10">
        <v>40</v>
      </c>
      <c r="K31" s="10"/>
      <c r="L31" s="10">
        <v>40</v>
      </c>
      <c r="M31" s="10">
        <v>28</v>
      </c>
      <c r="N31" s="10">
        <v>27</v>
      </c>
      <c r="O31" s="10">
        <v>28</v>
      </c>
      <c r="P31" s="10">
        <v>28</v>
      </c>
      <c r="Q31" s="10"/>
      <c r="R31" s="10"/>
      <c r="S31" s="10"/>
      <c r="T31" s="10">
        <v>12</v>
      </c>
      <c r="U31" s="10">
        <v>12</v>
      </c>
      <c r="V31" s="10">
        <v>12</v>
      </c>
      <c r="W31" s="10"/>
      <c r="X31" s="10"/>
      <c r="Y31" s="10"/>
      <c r="Z31" s="10"/>
      <c r="AA31" s="10"/>
      <c r="AB31" s="158"/>
    </row>
    <row r="32" spans="1:28" x14ac:dyDescent="0.25">
      <c r="A32" s="248" t="s">
        <v>40</v>
      </c>
      <c r="B32" s="10">
        <v>173</v>
      </c>
      <c r="C32" s="10"/>
      <c r="D32" s="10">
        <v>173</v>
      </c>
      <c r="E32" s="10">
        <v>190</v>
      </c>
      <c r="F32" s="10">
        <v>173</v>
      </c>
      <c r="G32" s="10"/>
      <c r="H32" s="10">
        <v>173</v>
      </c>
      <c r="I32" s="10">
        <v>190</v>
      </c>
      <c r="J32" s="10">
        <v>168</v>
      </c>
      <c r="K32" s="10"/>
      <c r="L32" s="10">
        <v>168</v>
      </c>
      <c r="M32" s="10">
        <v>190</v>
      </c>
      <c r="N32" s="10">
        <v>140</v>
      </c>
      <c r="O32" s="10">
        <v>137</v>
      </c>
      <c r="P32" s="10">
        <v>132</v>
      </c>
      <c r="Q32" s="10"/>
      <c r="R32" s="10"/>
      <c r="S32" s="10"/>
      <c r="T32" s="10"/>
      <c r="U32" s="10"/>
      <c r="V32" s="10"/>
      <c r="W32" s="10">
        <v>33</v>
      </c>
      <c r="X32" s="10">
        <v>36</v>
      </c>
      <c r="Y32" s="10">
        <v>36</v>
      </c>
      <c r="Z32" s="10"/>
      <c r="AA32" s="10"/>
      <c r="AB32" s="158"/>
    </row>
    <row r="33" spans="1:28" x14ac:dyDescent="0.25">
      <c r="A33" s="248" t="s">
        <v>43</v>
      </c>
      <c r="B33" s="10">
        <v>166</v>
      </c>
      <c r="C33" s="10"/>
      <c r="D33" s="10">
        <v>166</v>
      </c>
      <c r="E33" s="10">
        <v>164</v>
      </c>
      <c r="F33" s="10">
        <v>162</v>
      </c>
      <c r="G33" s="10"/>
      <c r="H33" s="10">
        <v>162</v>
      </c>
      <c r="I33" s="10">
        <v>164</v>
      </c>
      <c r="J33" s="10">
        <v>99</v>
      </c>
      <c r="K33" s="10"/>
      <c r="L33" s="10">
        <v>99</v>
      </c>
      <c r="M33" s="10">
        <v>164</v>
      </c>
      <c r="N33" s="10">
        <v>93</v>
      </c>
      <c r="O33" s="10">
        <v>123</v>
      </c>
      <c r="P33" s="10">
        <v>59</v>
      </c>
      <c r="Q33" s="10"/>
      <c r="R33" s="10"/>
      <c r="S33" s="10"/>
      <c r="T33" s="10"/>
      <c r="U33" s="10"/>
      <c r="V33" s="10"/>
      <c r="W33" s="10">
        <v>73</v>
      </c>
      <c r="X33" s="10">
        <v>39</v>
      </c>
      <c r="Y33" s="10">
        <v>40</v>
      </c>
      <c r="Z33" s="10"/>
      <c r="AA33" s="10"/>
      <c r="AB33" s="158"/>
    </row>
    <row r="34" spans="1:28" ht="16.5" thickBot="1" x14ac:dyDescent="0.3">
      <c r="A34" s="250" t="s">
        <v>44</v>
      </c>
      <c r="B34" s="10">
        <v>132</v>
      </c>
      <c r="C34" s="10"/>
      <c r="D34" s="10">
        <v>132</v>
      </c>
      <c r="E34" s="10">
        <v>125</v>
      </c>
      <c r="F34" s="10">
        <v>133</v>
      </c>
      <c r="G34" s="10"/>
      <c r="H34" s="10">
        <v>133</v>
      </c>
      <c r="I34" s="10">
        <v>125</v>
      </c>
      <c r="J34" s="10">
        <v>145</v>
      </c>
      <c r="K34" s="10"/>
      <c r="L34" s="10">
        <v>145</v>
      </c>
      <c r="M34" s="10">
        <v>125</v>
      </c>
      <c r="N34" s="10">
        <v>119</v>
      </c>
      <c r="O34" s="10">
        <v>117</v>
      </c>
      <c r="P34" s="10">
        <v>145</v>
      </c>
      <c r="Q34" s="10"/>
      <c r="R34" s="10"/>
      <c r="S34" s="10"/>
      <c r="T34" s="10"/>
      <c r="U34" s="10"/>
      <c r="V34" s="10"/>
      <c r="W34" s="10">
        <v>13</v>
      </c>
      <c r="X34" s="10">
        <v>16</v>
      </c>
      <c r="Y34" s="10"/>
      <c r="Z34" s="39"/>
      <c r="AA34" s="39"/>
      <c r="AB34" s="282"/>
    </row>
    <row r="35" spans="1:28" ht="28.5" customHeight="1" x14ac:dyDescent="0.25">
      <c r="A35" s="4" t="s">
        <v>1075</v>
      </c>
      <c r="B35" s="5">
        <f t="shared" ref="B35:AB35" si="4">SUM(B36:B41)</f>
        <v>5672</v>
      </c>
      <c r="C35" s="5">
        <f t="shared" si="4"/>
        <v>6360</v>
      </c>
      <c r="D35" s="5">
        <f t="shared" si="4"/>
        <v>5671</v>
      </c>
      <c r="E35" s="5">
        <f t="shared" si="4"/>
        <v>2058</v>
      </c>
      <c r="F35" s="5">
        <f t="shared" si="4"/>
        <v>5673</v>
      </c>
      <c r="G35" s="5">
        <f t="shared" si="4"/>
        <v>6360</v>
      </c>
      <c r="H35" s="5">
        <f t="shared" si="4"/>
        <v>5672</v>
      </c>
      <c r="I35" s="5">
        <f t="shared" si="4"/>
        <v>2058</v>
      </c>
      <c r="J35" s="5">
        <f t="shared" si="4"/>
        <v>660</v>
      </c>
      <c r="K35" s="5">
        <f t="shared" si="4"/>
        <v>6360</v>
      </c>
      <c r="L35" s="5">
        <f t="shared" si="4"/>
        <v>660</v>
      </c>
      <c r="M35" s="5">
        <f t="shared" si="4"/>
        <v>58</v>
      </c>
      <c r="N35" s="5">
        <f t="shared" si="4"/>
        <v>2976</v>
      </c>
      <c r="O35" s="5">
        <f t="shared" si="4"/>
        <v>2980</v>
      </c>
      <c r="P35" s="5">
        <f t="shared" si="4"/>
        <v>438</v>
      </c>
      <c r="Q35" s="5">
        <f t="shared" si="4"/>
        <v>0</v>
      </c>
      <c r="R35" s="5">
        <f t="shared" si="4"/>
        <v>0</v>
      </c>
      <c r="S35" s="5">
        <f t="shared" si="4"/>
        <v>0</v>
      </c>
      <c r="T35" s="5">
        <f t="shared" si="4"/>
        <v>20</v>
      </c>
      <c r="U35" s="5">
        <f t="shared" si="4"/>
        <v>20</v>
      </c>
      <c r="V35" s="5">
        <f t="shared" si="4"/>
        <v>20</v>
      </c>
      <c r="W35" s="5">
        <f t="shared" si="4"/>
        <v>157</v>
      </c>
      <c r="X35" s="5">
        <f t="shared" si="4"/>
        <v>154</v>
      </c>
      <c r="Y35" s="5">
        <f t="shared" si="4"/>
        <v>184</v>
      </c>
      <c r="Z35" s="5">
        <f t="shared" si="4"/>
        <v>2528</v>
      </c>
      <c r="AA35" s="5">
        <f t="shared" si="4"/>
        <v>2526</v>
      </c>
      <c r="AB35" s="7">
        <f t="shared" si="4"/>
        <v>29</v>
      </c>
    </row>
    <row r="36" spans="1:28" x14ac:dyDescent="0.25">
      <c r="A36" s="248" t="s">
        <v>45</v>
      </c>
      <c r="B36" s="10">
        <v>78</v>
      </c>
      <c r="C36" s="10">
        <v>6360</v>
      </c>
      <c r="D36" s="10">
        <v>78</v>
      </c>
      <c r="E36" s="10"/>
      <c r="F36" s="10">
        <v>78</v>
      </c>
      <c r="G36" s="10">
        <v>6360</v>
      </c>
      <c r="H36" s="10">
        <v>78</v>
      </c>
      <c r="I36" s="10"/>
      <c r="J36" s="10">
        <v>78</v>
      </c>
      <c r="K36" s="10">
        <v>6360</v>
      </c>
      <c r="L36" s="10">
        <v>78</v>
      </c>
      <c r="M36" s="10"/>
      <c r="N36" s="10">
        <v>78</v>
      </c>
      <c r="O36" s="10">
        <v>78</v>
      </c>
      <c r="P36" s="10">
        <v>78</v>
      </c>
      <c r="Q36" s="10"/>
      <c r="R36" s="10"/>
      <c r="S36" s="10"/>
      <c r="T36" s="10"/>
      <c r="U36" s="10"/>
      <c r="V36" s="10"/>
      <c r="W36" s="10"/>
      <c r="X36" s="10"/>
      <c r="Y36" s="10"/>
      <c r="Z36" s="10"/>
      <c r="AA36" s="10"/>
      <c r="AB36" s="158"/>
    </row>
    <row r="37" spans="1:28" x14ac:dyDescent="0.25">
      <c r="A37" s="248" t="s">
        <v>46</v>
      </c>
      <c r="B37" s="10">
        <v>67</v>
      </c>
      <c r="C37" s="10"/>
      <c r="D37" s="10">
        <v>66</v>
      </c>
      <c r="E37" s="10"/>
      <c r="F37" s="10">
        <v>69</v>
      </c>
      <c r="G37" s="10"/>
      <c r="H37" s="10">
        <v>68</v>
      </c>
      <c r="I37" s="10"/>
      <c r="J37" s="10">
        <v>35</v>
      </c>
      <c r="K37" s="10"/>
      <c r="L37" s="10">
        <v>35</v>
      </c>
      <c r="M37" s="10"/>
      <c r="N37" s="10">
        <v>70</v>
      </c>
      <c r="O37" s="10">
        <v>70</v>
      </c>
      <c r="P37" s="10">
        <v>40</v>
      </c>
      <c r="Q37" s="10"/>
      <c r="R37" s="10"/>
      <c r="S37" s="10"/>
      <c r="T37" s="10"/>
      <c r="U37" s="10"/>
      <c r="V37" s="10"/>
      <c r="W37" s="10"/>
      <c r="X37" s="10"/>
      <c r="Y37" s="10"/>
      <c r="Z37" s="10"/>
      <c r="AA37" s="10"/>
      <c r="AB37" s="158"/>
    </row>
    <row r="38" spans="1:28" x14ac:dyDescent="0.25">
      <c r="A38" s="248" t="s">
        <v>47</v>
      </c>
      <c r="B38" s="10">
        <v>5255</v>
      </c>
      <c r="C38" s="10"/>
      <c r="D38" s="10">
        <v>5255</v>
      </c>
      <c r="E38" s="10">
        <v>2000</v>
      </c>
      <c r="F38" s="10">
        <v>5254</v>
      </c>
      <c r="G38" s="10"/>
      <c r="H38" s="10">
        <v>5254</v>
      </c>
      <c r="I38" s="10">
        <v>2000</v>
      </c>
      <c r="J38" s="10">
        <v>277</v>
      </c>
      <c r="K38" s="10"/>
      <c r="L38" s="10">
        <v>277</v>
      </c>
      <c r="M38" s="10"/>
      <c r="N38" s="10">
        <v>2578</v>
      </c>
      <c r="O38" s="10">
        <v>2580</v>
      </c>
      <c r="P38" s="10">
        <v>73</v>
      </c>
      <c r="Q38" s="10"/>
      <c r="R38" s="10"/>
      <c r="S38" s="10"/>
      <c r="T38" s="10">
        <v>20</v>
      </c>
      <c r="U38" s="10">
        <v>20</v>
      </c>
      <c r="V38" s="10">
        <v>20</v>
      </c>
      <c r="W38" s="10">
        <v>157</v>
      </c>
      <c r="X38" s="10">
        <v>154</v>
      </c>
      <c r="Y38" s="10">
        <v>184</v>
      </c>
      <c r="Z38" s="10">
        <v>2500</v>
      </c>
      <c r="AA38" s="10">
        <v>2500</v>
      </c>
      <c r="AB38" s="158"/>
    </row>
    <row r="39" spans="1:28" x14ac:dyDescent="0.25">
      <c r="A39" s="678" t="s">
        <v>48</v>
      </c>
      <c r="B39" s="10">
        <v>80</v>
      </c>
      <c r="C39" s="10"/>
      <c r="D39" s="10">
        <v>80</v>
      </c>
      <c r="E39" s="10"/>
      <c r="F39" s="10">
        <v>80</v>
      </c>
      <c r="G39" s="10"/>
      <c r="H39" s="10">
        <v>80</v>
      </c>
      <c r="I39" s="10"/>
      <c r="J39" s="10">
        <v>78</v>
      </c>
      <c r="K39" s="10"/>
      <c r="L39" s="10">
        <v>78</v>
      </c>
      <c r="M39" s="10"/>
      <c r="N39" s="10">
        <v>80</v>
      </c>
      <c r="O39" s="10">
        <v>80</v>
      </c>
      <c r="P39" s="10">
        <v>78</v>
      </c>
      <c r="Q39" s="10"/>
      <c r="R39" s="10"/>
      <c r="S39" s="10"/>
      <c r="T39" s="10"/>
      <c r="U39" s="10"/>
      <c r="V39" s="10"/>
      <c r="W39" s="10"/>
      <c r="X39" s="10"/>
      <c r="Y39" s="10"/>
      <c r="Z39" s="10"/>
      <c r="AA39" s="10"/>
      <c r="AB39" s="158"/>
    </row>
    <row r="40" spans="1:28" x14ac:dyDescent="0.25">
      <c r="A40" s="248" t="s">
        <v>49</v>
      </c>
      <c r="B40" s="58">
        <v>82</v>
      </c>
      <c r="C40" s="623"/>
      <c r="D40" s="623">
        <v>82</v>
      </c>
      <c r="E40" s="623">
        <v>34</v>
      </c>
      <c r="F40" s="623">
        <v>82</v>
      </c>
      <c r="G40" s="623"/>
      <c r="H40" s="623">
        <v>82</v>
      </c>
      <c r="I40" s="623">
        <v>34</v>
      </c>
      <c r="J40" s="623">
        <v>82</v>
      </c>
      <c r="K40" s="623"/>
      <c r="L40" s="623">
        <v>82</v>
      </c>
      <c r="M40" s="623">
        <v>34</v>
      </c>
      <c r="N40" s="623">
        <v>88</v>
      </c>
      <c r="O40" s="623">
        <v>88</v>
      </c>
      <c r="P40" s="623">
        <v>88</v>
      </c>
      <c r="Q40" s="9"/>
      <c r="R40" s="9"/>
      <c r="S40" s="9"/>
      <c r="T40" s="9"/>
      <c r="U40" s="9"/>
      <c r="V40" s="9"/>
      <c r="W40" s="9"/>
      <c r="X40" s="9"/>
      <c r="Y40" s="10"/>
      <c r="Z40" s="10"/>
      <c r="AA40" s="10"/>
      <c r="AB40" s="158"/>
    </row>
    <row r="41" spans="1:28" ht="16.5" thickBot="1" x14ac:dyDescent="0.3">
      <c r="A41" s="285" t="s">
        <v>50</v>
      </c>
      <c r="B41" s="36">
        <v>110</v>
      </c>
      <c r="C41" s="36"/>
      <c r="D41" s="36">
        <v>110</v>
      </c>
      <c r="E41" s="36">
        <v>24</v>
      </c>
      <c r="F41" s="36">
        <v>110</v>
      </c>
      <c r="G41" s="36"/>
      <c r="H41" s="36">
        <v>110</v>
      </c>
      <c r="I41" s="36">
        <v>24</v>
      </c>
      <c r="J41" s="36">
        <v>110</v>
      </c>
      <c r="K41" s="36"/>
      <c r="L41" s="36">
        <v>110</v>
      </c>
      <c r="M41" s="36">
        <v>24</v>
      </c>
      <c r="N41" s="36">
        <v>82</v>
      </c>
      <c r="O41" s="36">
        <v>84</v>
      </c>
      <c r="P41" s="36">
        <v>81</v>
      </c>
      <c r="Q41" s="36"/>
      <c r="R41" s="36"/>
      <c r="S41" s="36"/>
      <c r="T41" s="36"/>
      <c r="U41" s="36"/>
      <c r="V41" s="36"/>
      <c r="W41" s="36"/>
      <c r="X41" s="36"/>
      <c r="Y41" s="36"/>
      <c r="Z41" s="36">
        <v>28</v>
      </c>
      <c r="AA41" s="36">
        <v>26</v>
      </c>
      <c r="AB41" s="284">
        <v>29</v>
      </c>
    </row>
    <row r="42" spans="1:28" ht="27" customHeight="1" x14ac:dyDescent="0.25">
      <c r="A42" s="4" t="s">
        <v>1076</v>
      </c>
      <c r="B42" s="5">
        <f>SUM(B43:B49)</f>
        <v>5591</v>
      </c>
      <c r="C42" s="5">
        <f t="shared" ref="C42:Z42" si="5">SUM(C43:C49)</f>
        <v>0</v>
      </c>
      <c r="D42" s="5">
        <f t="shared" si="5"/>
        <v>1055</v>
      </c>
      <c r="E42" s="5">
        <f t="shared" si="5"/>
        <v>0</v>
      </c>
      <c r="F42" s="5">
        <f t="shared" si="5"/>
        <v>5689</v>
      </c>
      <c r="G42" s="5">
        <f t="shared" si="5"/>
        <v>0</v>
      </c>
      <c r="H42" s="5">
        <f t="shared" si="5"/>
        <v>1039</v>
      </c>
      <c r="I42" s="5">
        <f t="shared" si="5"/>
        <v>0</v>
      </c>
      <c r="J42" s="5">
        <f t="shared" si="5"/>
        <v>978</v>
      </c>
      <c r="K42" s="5">
        <f t="shared" si="5"/>
        <v>0</v>
      </c>
      <c r="L42" s="5">
        <f t="shared" si="5"/>
        <v>1021</v>
      </c>
      <c r="M42" s="5">
        <f t="shared" si="5"/>
        <v>0</v>
      </c>
      <c r="N42" s="5">
        <f t="shared" si="5"/>
        <v>5254</v>
      </c>
      <c r="O42" s="5">
        <f t="shared" si="5"/>
        <v>5357</v>
      </c>
      <c r="P42" s="5">
        <f t="shared" si="5"/>
        <v>654</v>
      </c>
      <c r="Q42" s="5">
        <f t="shared" si="5"/>
        <v>318</v>
      </c>
      <c r="R42" s="5">
        <f t="shared" si="5"/>
        <v>313</v>
      </c>
      <c r="S42" s="5">
        <f t="shared" si="5"/>
        <v>305</v>
      </c>
      <c r="T42" s="5">
        <f t="shared" si="5"/>
        <v>0</v>
      </c>
      <c r="U42" s="5">
        <f t="shared" si="5"/>
        <v>0</v>
      </c>
      <c r="V42" s="5">
        <f t="shared" si="5"/>
        <v>0</v>
      </c>
      <c r="W42" s="5">
        <f t="shared" si="5"/>
        <v>19</v>
      </c>
      <c r="X42" s="5">
        <f t="shared" si="5"/>
        <v>2915</v>
      </c>
      <c r="Y42" s="5">
        <f t="shared" si="5"/>
        <v>19</v>
      </c>
      <c r="Z42" s="5">
        <f t="shared" si="5"/>
        <v>32980</v>
      </c>
      <c r="AA42" s="5">
        <f>SUM(AA43:AA49)</f>
        <v>39224</v>
      </c>
      <c r="AB42" s="7">
        <v>19129</v>
      </c>
    </row>
    <row r="43" spans="1:28" x14ac:dyDescent="0.25">
      <c r="A43" s="109" t="s">
        <v>51</v>
      </c>
      <c r="B43" s="10">
        <v>108</v>
      </c>
      <c r="C43" s="10"/>
      <c r="D43" s="10">
        <v>87</v>
      </c>
      <c r="E43" s="10"/>
      <c r="F43" s="10">
        <v>108</v>
      </c>
      <c r="G43" s="10"/>
      <c r="H43" s="10">
        <v>87</v>
      </c>
      <c r="I43" s="10"/>
      <c r="J43" s="10">
        <v>108</v>
      </c>
      <c r="K43" s="10"/>
      <c r="L43" s="10">
        <v>87</v>
      </c>
      <c r="M43" s="10"/>
      <c r="N43" s="10">
        <v>71</v>
      </c>
      <c r="O43" s="10">
        <v>71</v>
      </c>
      <c r="P43" s="10">
        <v>72</v>
      </c>
      <c r="Q43" s="10">
        <v>18</v>
      </c>
      <c r="R43" s="10">
        <v>18</v>
      </c>
      <c r="S43" s="10">
        <v>17</v>
      </c>
      <c r="T43" s="10"/>
      <c r="U43" s="10"/>
      <c r="V43" s="10"/>
      <c r="W43" s="10">
        <v>19</v>
      </c>
      <c r="X43" s="10">
        <v>19</v>
      </c>
      <c r="Y43" s="10">
        <v>19</v>
      </c>
      <c r="Z43" s="10">
        <v>4500</v>
      </c>
      <c r="AA43" s="821">
        <v>4500</v>
      </c>
      <c r="AB43" s="822"/>
    </row>
    <row r="44" spans="1:28" x14ac:dyDescent="0.25">
      <c r="A44" s="109" t="s">
        <v>52</v>
      </c>
      <c r="B44" s="10">
        <v>137</v>
      </c>
      <c r="C44" s="10"/>
      <c r="D44" s="10">
        <v>137</v>
      </c>
      <c r="E44" s="10"/>
      <c r="F44" s="10">
        <v>135</v>
      </c>
      <c r="G44" s="10"/>
      <c r="H44" s="10">
        <v>135</v>
      </c>
      <c r="I44" s="10"/>
      <c r="J44" s="10">
        <v>133</v>
      </c>
      <c r="K44" s="10"/>
      <c r="L44" s="10">
        <v>133</v>
      </c>
      <c r="M44" s="10"/>
      <c r="N44" s="10">
        <v>100</v>
      </c>
      <c r="O44" s="10">
        <v>100</v>
      </c>
      <c r="P44" s="10">
        <v>100</v>
      </c>
      <c r="Q44" s="10">
        <v>37</v>
      </c>
      <c r="R44" s="10">
        <v>35</v>
      </c>
      <c r="S44" s="10">
        <v>33</v>
      </c>
      <c r="T44" s="10"/>
      <c r="U44" s="10"/>
      <c r="V44" s="10"/>
      <c r="W44" s="10"/>
      <c r="X44" s="10"/>
      <c r="Y44" s="10"/>
      <c r="Z44" s="10"/>
      <c r="AA44" s="821">
        <v>2007</v>
      </c>
      <c r="AB44" s="822"/>
    </row>
    <row r="45" spans="1:28" x14ac:dyDescent="0.25">
      <c r="A45" s="109" t="s">
        <v>53</v>
      </c>
      <c r="B45" s="10">
        <v>4617</v>
      </c>
      <c r="C45" s="10"/>
      <c r="D45" s="10">
        <v>117</v>
      </c>
      <c r="E45" s="10"/>
      <c r="F45" s="10">
        <v>4718</v>
      </c>
      <c r="G45" s="10"/>
      <c r="H45" s="10">
        <v>116</v>
      </c>
      <c r="I45" s="10"/>
      <c r="J45" s="10">
        <v>12</v>
      </c>
      <c r="K45" s="10"/>
      <c r="L45" s="10">
        <v>114</v>
      </c>
      <c r="M45" s="10"/>
      <c r="N45" s="10">
        <v>4602</v>
      </c>
      <c r="O45" s="10">
        <v>4704</v>
      </c>
      <c r="P45" s="10"/>
      <c r="Q45" s="10">
        <v>15</v>
      </c>
      <c r="R45" s="10">
        <v>14</v>
      </c>
      <c r="S45" s="10">
        <v>12</v>
      </c>
      <c r="T45" s="10"/>
      <c r="U45" s="10"/>
      <c r="V45" s="10"/>
      <c r="W45" s="10"/>
      <c r="X45" s="10"/>
      <c r="Y45" s="10"/>
      <c r="Z45" s="10">
        <v>4500</v>
      </c>
      <c r="AA45" s="821">
        <v>4500</v>
      </c>
      <c r="AB45" s="822"/>
    </row>
    <row r="46" spans="1:28" x14ac:dyDescent="0.25">
      <c r="A46" s="109" t="s">
        <v>55</v>
      </c>
      <c r="B46" s="10">
        <v>78</v>
      </c>
      <c r="C46" s="10"/>
      <c r="D46" s="10">
        <v>78</v>
      </c>
      <c r="E46" s="10"/>
      <c r="F46" s="10">
        <v>79</v>
      </c>
      <c r="G46" s="10"/>
      <c r="H46" s="10">
        <v>79</v>
      </c>
      <c r="I46" s="10"/>
      <c r="J46" s="10">
        <v>78</v>
      </c>
      <c r="K46" s="10"/>
      <c r="L46" s="10">
        <v>78</v>
      </c>
      <c r="M46" s="10"/>
      <c r="N46" s="10">
        <v>64</v>
      </c>
      <c r="O46" s="10">
        <v>65</v>
      </c>
      <c r="P46" s="10">
        <v>65</v>
      </c>
      <c r="Q46" s="10">
        <v>14</v>
      </c>
      <c r="R46" s="10">
        <v>14</v>
      </c>
      <c r="S46" s="10">
        <v>13</v>
      </c>
      <c r="T46" s="10"/>
      <c r="U46" s="10"/>
      <c r="V46" s="10"/>
      <c r="W46" s="10"/>
      <c r="X46" s="10"/>
      <c r="Y46" s="10"/>
      <c r="Z46" s="10"/>
      <c r="AA46" s="821">
        <v>1237</v>
      </c>
      <c r="AB46" s="822"/>
    </row>
    <row r="47" spans="1:28" x14ac:dyDescent="0.25">
      <c r="A47" s="109" t="s">
        <v>57</v>
      </c>
      <c r="B47" s="10">
        <v>133</v>
      </c>
      <c r="C47" s="10"/>
      <c r="D47" s="10">
        <v>132</v>
      </c>
      <c r="E47" s="10"/>
      <c r="F47" s="10">
        <v>131</v>
      </c>
      <c r="G47" s="10"/>
      <c r="H47" s="10">
        <v>130</v>
      </c>
      <c r="I47" s="10"/>
      <c r="J47" s="10">
        <v>133</v>
      </c>
      <c r="K47" s="10"/>
      <c r="L47" s="10">
        <v>132</v>
      </c>
      <c r="M47" s="10"/>
      <c r="N47" s="10">
        <v>72</v>
      </c>
      <c r="O47" s="10">
        <v>72</v>
      </c>
      <c r="P47" s="10">
        <v>72</v>
      </c>
      <c r="Q47" s="10">
        <v>61</v>
      </c>
      <c r="R47" s="10">
        <v>59</v>
      </c>
      <c r="S47" s="10">
        <v>61</v>
      </c>
      <c r="T47" s="10"/>
      <c r="U47" s="10"/>
      <c r="V47" s="10"/>
      <c r="W47" s="10"/>
      <c r="X47" s="10"/>
      <c r="Y47" s="10"/>
      <c r="Z47" s="10">
        <v>5480</v>
      </c>
      <c r="AA47" s="821">
        <v>5480</v>
      </c>
      <c r="AB47" s="822"/>
    </row>
    <row r="48" spans="1:28" x14ac:dyDescent="0.25">
      <c r="A48" s="109" t="s">
        <v>59</v>
      </c>
      <c r="B48" s="10">
        <v>390</v>
      </c>
      <c r="C48" s="10"/>
      <c r="D48" s="10">
        <v>380</v>
      </c>
      <c r="E48" s="10"/>
      <c r="F48" s="10">
        <v>390</v>
      </c>
      <c r="G48" s="10"/>
      <c r="H48" s="10">
        <v>367</v>
      </c>
      <c r="I48" s="10"/>
      <c r="J48" s="10">
        <v>389</v>
      </c>
      <c r="K48" s="10"/>
      <c r="L48" s="10">
        <v>362</v>
      </c>
      <c r="M48" s="10"/>
      <c r="N48" s="10">
        <v>253</v>
      </c>
      <c r="O48" s="10">
        <v>253</v>
      </c>
      <c r="P48" s="10">
        <v>253</v>
      </c>
      <c r="Q48" s="10">
        <v>137</v>
      </c>
      <c r="R48" s="10">
        <v>137</v>
      </c>
      <c r="S48" s="10">
        <v>136</v>
      </c>
      <c r="T48" s="10"/>
      <c r="U48" s="10"/>
      <c r="V48" s="10"/>
      <c r="W48" s="10"/>
      <c r="X48" s="10">
        <v>2590</v>
      </c>
      <c r="Y48" s="10"/>
      <c r="Z48" s="10">
        <v>6000</v>
      </c>
      <c r="AA48" s="821">
        <v>9000</v>
      </c>
      <c r="AB48" s="822"/>
    </row>
    <row r="49" spans="1:28" ht="16.5" thickBot="1" x14ac:dyDescent="0.3">
      <c r="A49" s="109" t="s">
        <v>60</v>
      </c>
      <c r="B49" s="10">
        <v>128</v>
      </c>
      <c r="C49" s="10"/>
      <c r="D49" s="10">
        <v>124</v>
      </c>
      <c r="E49" s="10"/>
      <c r="F49" s="10">
        <v>128</v>
      </c>
      <c r="G49" s="10"/>
      <c r="H49" s="10">
        <v>125</v>
      </c>
      <c r="I49" s="10"/>
      <c r="J49" s="10">
        <v>125</v>
      </c>
      <c r="K49" s="10"/>
      <c r="L49" s="10">
        <v>115</v>
      </c>
      <c r="M49" s="10"/>
      <c r="N49" s="10">
        <v>92</v>
      </c>
      <c r="O49" s="10">
        <v>92</v>
      </c>
      <c r="P49" s="10">
        <v>92</v>
      </c>
      <c r="Q49" s="10">
        <v>36</v>
      </c>
      <c r="R49" s="10">
        <v>36</v>
      </c>
      <c r="S49" s="10">
        <v>33</v>
      </c>
      <c r="T49" s="10"/>
      <c r="U49" s="10"/>
      <c r="V49" s="10"/>
      <c r="W49" s="10"/>
      <c r="X49" s="826">
        <v>306</v>
      </c>
      <c r="Y49" s="827"/>
      <c r="Z49" s="10">
        <v>12500</v>
      </c>
      <c r="AA49" s="821">
        <v>12500</v>
      </c>
      <c r="AB49" s="822"/>
    </row>
    <row r="50" spans="1:28" ht="21.75" customHeight="1" x14ac:dyDescent="0.25">
      <c r="A50" s="4" t="s">
        <v>1077</v>
      </c>
      <c r="B50" s="5">
        <f t="shared" ref="B50:AB50" si="6">SUM(B51:B54)</f>
        <v>171</v>
      </c>
      <c r="C50" s="5">
        <f t="shared" si="6"/>
        <v>36</v>
      </c>
      <c r="D50" s="5">
        <f t="shared" si="6"/>
        <v>171</v>
      </c>
      <c r="E50" s="5">
        <f t="shared" si="6"/>
        <v>0</v>
      </c>
      <c r="F50" s="5">
        <f t="shared" si="6"/>
        <v>194</v>
      </c>
      <c r="G50" s="5">
        <f t="shared" si="6"/>
        <v>11</v>
      </c>
      <c r="H50" s="5">
        <f t="shared" si="6"/>
        <v>194</v>
      </c>
      <c r="I50" s="5">
        <f t="shared" si="6"/>
        <v>7</v>
      </c>
      <c r="J50" s="5">
        <f t="shared" si="6"/>
        <v>219</v>
      </c>
      <c r="K50" s="5">
        <f t="shared" si="6"/>
        <v>8</v>
      </c>
      <c r="L50" s="5">
        <f t="shared" si="6"/>
        <v>219</v>
      </c>
      <c r="M50" s="5">
        <f t="shared" si="6"/>
        <v>10</v>
      </c>
      <c r="N50" s="5">
        <f t="shared" si="6"/>
        <v>189</v>
      </c>
      <c r="O50" s="5">
        <f t="shared" si="6"/>
        <v>169</v>
      </c>
      <c r="P50" s="5">
        <f t="shared" si="6"/>
        <v>182</v>
      </c>
      <c r="Q50" s="5">
        <f t="shared" si="6"/>
        <v>15625</v>
      </c>
      <c r="R50" s="5">
        <f t="shared" si="6"/>
        <v>15625</v>
      </c>
      <c r="S50" s="5">
        <f t="shared" si="6"/>
        <v>0</v>
      </c>
      <c r="T50" s="5">
        <f t="shared" si="6"/>
        <v>35</v>
      </c>
      <c r="U50" s="5">
        <f t="shared" si="6"/>
        <v>32</v>
      </c>
      <c r="V50" s="5">
        <f t="shared" si="6"/>
        <v>76</v>
      </c>
      <c r="W50" s="5">
        <f t="shared" si="6"/>
        <v>15</v>
      </c>
      <c r="X50" s="5">
        <f t="shared" si="6"/>
        <v>29</v>
      </c>
      <c r="Y50" s="5">
        <f t="shared" si="6"/>
        <v>6</v>
      </c>
      <c r="Z50" s="5">
        <f t="shared" si="6"/>
        <v>0</v>
      </c>
      <c r="AA50" s="5">
        <f t="shared" si="6"/>
        <v>0</v>
      </c>
      <c r="AB50" s="7">
        <f t="shared" si="6"/>
        <v>0</v>
      </c>
    </row>
    <row r="51" spans="1:28" x14ac:dyDescent="0.25">
      <c r="A51" s="294" t="s">
        <v>23</v>
      </c>
      <c r="B51" s="46">
        <v>87</v>
      </c>
      <c r="C51" s="46"/>
      <c r="D51" s="46">
        <v>87</v>
      </c>
      <c r="E51" s="46"/>
      <c r="F51" s="46">
        <v>94</v>
      </c>
      <c r="G51" s="46"/>
      <c r="H51" s="46">
        <v>94</v>
      </c>
      <c r="I51" s="46"/>
      <c r="J51" s="46">
        <v>95</v>
      </c>
      <c r="K51" s="46"/>
      <c r="L51" s="46">
        <v>95</v>
      </c>
      <c r="M51" s="46"/>
      <c r="N51" s="46">
        <v>115</v>
      </c>
      <c r="O51" s="46">
        <v>115</v>
      </c>
      <c r="P51" s="46">
        <v>119</v>
      </c>
      <c r="Q51" s="46">
        <v>5406</v>
      </c>
      <c r="R51" s="828">
        <v>5406</v>
      </c>
      <c r="S51" s="829"/>
      <c r="T51" s="46"/>
      <c r="U51" s="46"/>
      <c r="V51" s="46"/>
      <c r="W51" s="46">
        <v>4</v>
      </c>
      <c r="X51" s="46">
        <v>4</v>
      </c>
      <c r="Y51" s="46">
        <v>4</v>
      </c>
      <c r="Z51" s="46"/>
      <c r="AA51" s="46"/>
      <c r="AB51" s="295"/>
    </row>
    <row r="52" spans="1:28" x14ac:dyDescent="0.25">
      <c r="A52" s="109" t="s">
        <v>33</v>
      </c>
      <c r="B52" s="10">
        <v>22</v>
      </c>
      <c r="C52" s="10"/>
      <c r="D52" s="10">
        <v>22</v>
      </c>
      <c r="E52" s="10"/>
      <c r="F52" s="10">
        <v>22</v>
      </c>
      <c r="G52" s="10"/>
      <c r="H52" s="10">
        <v>22</v>
      </c>
      <c r="I52" s="10"/>
      <c r="J52" s="10">
        <v>27</v>
      </c>
      <c r="K52" s="10"/>
      <c r="L52" s="10">
        <v>27</v>
      </c>
      <c r="M52" s="10"/>
      <c r="N52" s="10">
        <v>21</v>
      </c>
      <c r="O52" s="10">
        <v>21</v>
      </c>
      <c r="P52" s="10">
        <v>26</v>
      </c>
      <c r="Q52" s="10">
        <v>1447</v>
      </c>
      <c r="R52" s="10">
        <v>1447</v>
      </c>
      <c r="S52" s="10"/>
      <c r="T52" s="10"/>
      <c r="U52" s="10"/>
      <c r="V52" s="10"/>
      <c r="W52" s="10">
        <v>1</v>
      </c>
      <c r="X52" s="10">
        <v>1</v>
      </c>
      <c r="Y52" s="10">
        <v>1</v>
      </c>
      <c r="Z52" s="10"/>
      <c r="AA52" s="10"/>
      <c r="AB52" s="158"/>
    </row>
    <row r="53" spans="1:28" x14ac:dyDescent="0.25">
      <c r="A53" s="109" t="s">
        <v>37</v>
      </c>
      <c r="B53" s="10">
        <v>9</v>
      </c>
      <c r="C53" s="10"/>
      <c r="D53" s="10">
        <v>9</v>
      </c>
      <c r="E53" s="10"/>
      <c r="F53" s="10">
        <v>14</v>
      </c>
      <c r="G53" s="10"/>
      <c r="H53" s="10">
        <v>14</v>
      </c>
      <c r="I53" s="10"/>
      <c r="J53" s="10">
        <v>21</v>
      </c>
      <c r="K53" s="10"/>
      <c r="L53" s="10">
        <v>21</v>
      </c>
      <c r="M53" s="10"/>
      <c r="N53" s="10">
        <v>8</v>
      </c>
      <c r="O53" s="10">
        <v>13</v>
      </c>
      <c r="P53" s="10">
        <v>20</v>
      </c>
      <c r="Q53" s="10"/>
      <c r="R53" s="10"/>
      <c r="S53" s="10"/>
      <c r="T53" s="10"/>
      <c r="U53" s="10"/>
      <c r="V53" s="10"/>
      <c r="W53" s="10">
        <v>1</v>
      </c>
      <c r="X53" s="10">
        <v>1</v>
      </c>
      <c r="Y53" s="10">
        <v>1</v>
      </c>
      <c r="Z53" s="10"/>
      <c r="AA53" s="10"/>
      <c r="AB53" s="158"/>
    </row>
    <row r="54" spans="1:28" ht="16.5" thickBot="1" x14ac:dyDescent="0.3">
      <c r="A54" s="112" t="s">
        <v>39</v>
      </c>
      <c r="B54" s="39">
        <v>53</v>
      </c>
      <c r="C54" s="39">
        <v>36</v>
      </c>
      <c r="D54" s="39">
        <v>53</v>
      </c>
      <c r="E54" s="39"/>
      <c r="F54" s="39">
        <v>64</v>
      </c>
      <c r="G54" s="39">
        <v>11</v>
      </c>
      <c r="H54" s="39">
        <v>64</v>
      </c>
      <c r="I54" s="39">
        <v>7</v>
      </c>
      <c r="J54" s="39">
        <v>76</v>
      </c>
      <c r="K54" s="39">
        <v>8</v>
      </c>
      <c r="L54" s="39">
        <v>76</v>
      </c>
      <c r="M54" s="39">
        <v>10</v>
      </c>
      <c r="N54" s="39">
        <v>45</v>
      </c>
      <c r="O54" s="39">
        <v>20</v>
      </c>
      <c r="P54" s="39">
        <v>17</v>
      </c>
      <c r="Q54" s="39">
        <v>8772</v>
      </c>
      <c r="R54" s="39">
        <v>8772</v>
      </c>
      <c r="S54" s="39"/>
      <c r="T54" s="39">
        <v>35</v>
      </c>
      <c r="U54" s="39">
        <v>32</v>
      </c>
      <c r="V54" s="39">
        <v>76</v>
      </c>
      <c r="W54" s="39">
        <v>9</v>
      </c>
      <c r="X54" s="39">
        <v>23</v>
      </c>
      <c r="Y54" s="39">
        <v>0</v>
      </c>
      <c r="Z54" s="39"/>
      <c r="AA54" s="39"/>
      <c r="AB54" s="282"/>
    </row>
    <row r="55" spans="1:28" ht="22.5" customHeight="1" x14ac:dyDescent="0.25">
      <c r="A55" s="5" t="s">
        <v>1070</v>
      </c>
      <c r="B55" s="5">
        <f>SUM(B56:B59)</f>
        <v>440</v>
      </c>
      <c r="C55" s="5">
        <f t="shared" ref="C55:P55" si="7">SUM(C56:C59)</f>
        <v>0</v>
      </c>
      <c r="D55" s="5">
        <f t="shared" si="7"/>
        <v>440</v>
      </c>
      <c r="E55" s="5">
        <f t="shared" si="7"/>
        <v>92</v>
      </c>
      <c r="F55" s="5">
        <f t="shared" si="7"/>
        <v>414</v>
      </c>
      <c r="G55" s="5">
        <f t="shared" si="7"/>
        <v>0</v>
      </c>
      <c r="H55" s="5">
        <f t="shared" si="7"/>
        <v>414</v>
      </c>
      <c r="I55" s="5">
        <f t="shared" si="7"/>
        <v>92</v>
      </c>
      <c r="J55" s="5">
        <f t="shared" si="7"/>
        <v>413</v>
      </c>
      <c r="K55" s="5">
        <f t="shared" si="7"/>
        <v>0</v>
      </c>
      <c r="L55" s="5">
        <f t="shared" si="7"/>
        <v>413</v>
      </c>
      <c r="M55" s="5">
        <f t="shared" si="7"/>
        <v>67</v>
      </c>
      <c r="N55" s="5">
        <f t="shared" si="7"/>
        <v>217</v>
      </c>
      <c r="O55" s="5">
        <f t="shared" si="7"/>
        <v>61</v>
      </c>
      <c r="P55" s="5">
        <f t="shared" si="7"/>
        <v>193</v>
      </c>
      <c r="Q55" s="5">
        <f>SUM(Q56:Q59)</f>
        <v>40</v>
      </c>
      <c r="R55" s="5">
        <f t="shared" ref="R55" si="8">SUM(R56:R59)</f>
        <v>114</v>
      </c>
      <c r="S55" s="5">
        <f t="shared" ref="S55" si="9">SUM(S56:S59)</f>
        <v>99</v>
      </c>
      <c r="T55" s="5">
        <f t="shared" ref="T55" si="10">SUM(T56:T59)</f>
        <v>167</v>
      </c>
      <c r="U55" s="5">
        <f t="shared" ref="U55" si="11">SUM(U56:U59)</f>
        <v>0</v>
      </c>
      <c r="V55" s="5">
        <f t="shared" ref="V55" si="12">SUM(V56:V59)</f>
        <v>0</v>
      </c>
      <c r="W55" s="5">
        <f t="shared" ref="W55" si="13">SUM(W56:W59)</f>
        <v>47</v>
      </c>
      <c r="X55" s="5">
        <f t="shared" ref="X55" si="14">SUM(X56:X59)</f>
        <v>60</v>
      </c>
      <c r="Y55" s="5">
        <f t="shared" ref="Y55" si="15">SUM(Y56:Y59)</f>
        <v>64</v>
      </c>
      <c r="Z55" s="5">
        <f t="shared" ref="Z55" si="16">SUM(Z56:Z59)</f>
        <v>0</v>
      </c>
      <c r="AA55" s="5">
        <f t="shared" ref="AA55" si="17">SUM(AA56:AA59)</f>
        <v>0</v>
      </c>
      <c r="AB55" s="5">
        <f t="shared" ref="AB55" si="18">SUM(AB56:AB59)</f>
        <v>0</v>
      </c>
    </row>
    <row r="56" spans="1:28" x14ac:dyDescent="0.25">
      <c r="A56" s="109" t="s">
        <v>54</v>
      </c>
      <c r="B56" s="10">
        <v>129</v>
      </c>
      <c r="C56" s="10"/>
      <c r="D56" s="10">
        <v>129</v>
      </c>
      <c r="E56" s="10">
        <v>30</v>
      </c>
      <c r="F56" s="10">
        <v>129</v>
      </c>
      <c r="G56" s="10"/>
      <c r="H56" s="10">
        <v>129</v>
      </c>
      <c r="I56" s="10">
        <v>40</v>
      </c>
      <c r="J56" s="10">
        <v>119</v>
      </c>
      <c r="K56" s="10"/>
      <c r="L56" s="10">
        <v>119</v>
      </c>
      <c r="M56" s="10">
        <v>40</v>
      </c>
      <c r="N56" s="10">
        <v>132</v>
      </c>
      <c r="O56" s="10"/>
      <c r="P56" s="10">
        <v>132</v>
      </c>
      <c r="Q56" s="10">
        <v>40</v>
      </c>
      <c r="R56" s="10">
        <v>114</v>
      </c>
      <c r="S56" s="10">
        <v>99</v>
      </c>
      <c r="T56" s="10">
        <v>167</v>
      </c>
      <c r="U56" s="10"/>
      <c r="V56" s="10"/>
      <c r="W56" s="10"/>
      <c r="X56" s="10"/>
      <c r="Y56" s="10"/>
      <c r="Z56" s="10"/>
      <c r="AA56" s="10"/>
      <c r="AB56" s="158"/>
    </row>
    <row r="57" spans="1:28" x14ac:dyDescent="0.25">
      <c r="A57" s="109" t="s">
        <v>56</v>
      </c>
      <c r="B57" s="10">
        <v>107</v>
      </c>
      <c r="C57" s="10"/>
      <c r="D57" s="10">
        <v>107</v>
      </c>
      <c r="E57" s="10"/>
      <c r="F57" s="10">
        <v>96</v>
      </c>
      <c r="G57" s="10"/>
      <c r="H57" s="10">
        <v>96</v>
      </c>
      <c r="I57" s="10"/>
      <c r="J57" s="10">
        <v>100</v>
      </c>
      <c r="K57" s="10"/>
      <c r="L57" s="10">
        <v>100</v>
      </c>
      <c r="M57" s="10"/>
      <c r="N57" s="10">
        <v>60</v>
      </c>
      <c r="O57" s="10">
        <v>36</v>
      </c>
      <c r="P57" s="10">
        <v>36</v>
      </c>
      <c r="Q57" s="10"/>
      <c r="R57" s="10"/>
      <c r="S57" s="10"/>
      <c r="T57" s="10"/>
      <c r="U57" s="10"/>
      <c r="V57" s="10"/>
      <c r="W57" s="10">
        <v>47</v>
      </c>
      <c r="X57" s="10">
        <v>60</v>
      </c>
      <c r="Y57" s="10">
        <v>64</v>
      </c>
      <c r="Z57" s="10"/>
      <c r="AA57" s="10"/>
      <c r="AB57" s="158"/>
    </row>
    <row r="58" spans="1:28" x14ac:dyDescent="0.25">
      <c r="A58" s="109" t="s">
        <v>308</v>
      </c>
      <c r="B58" s="10">
        <v>25</v>
      </c>
      <c r="C58" s="10"/>
      <c r="D58" s="10">
        <v>25</v>
      </c>
      <c r="E58" s="10">
        <v>12</v>
      </c>
      <c r="F58" s="10">
        <v>25</v>
      </c>
      <c r="G58" s="10"/>
      <c r="H58" s="10">
        <v>25</v>
      </c>
      <c r="I58" s="10">
        <v>12</v>
      </c>
      <c r="J58" s="10">
        <v>25</v>
      </c>
      <c r="K58" s="10"/>
      <c r="L58" s="10">
        <v>25</v>
      </c>
      <c r="M58" s="10">
        <v>12</v>
      </c>
      <c r="N58" s="10">
        <v>25</v>
      </c>
      <c r="O58" s="10">
        <v>25</v>
      </c>
      <c r="P58" s="10">
        <v>25</v>
      </c>
      <c r="Q58" s="10"/>
      <c r="R58" s="10"/>
      <c r="S58" s="10"/>
      <c r="T58" s="10"/>
      <c r="U58" s="10"/>
      <c r="V58" s="10"/>
      <c r="W58" s="10"/>
      <c r="X58" s="10"/>
      <c r="Y58" s="10"/>
      <c r="Z58" s="10"/>
      <c r="AA58" s="10"/>
      <c r="AB58" s="158"/>
    </row>
    <row r="59" spans="1:28" ht="16.5" thickBot="1" x14ac:dyDescent="0.3">
      <c r="A59" s="112" t="s">
        <v>61</v>
      </c>
      <c r="B59" s="39">
        <v>179</v>
      </c>
      <c r="C59" s="39"/>
      <c r="D59" s="39">
        <v>179</v>
      </c>
      <c r="E59" s="39">
        <v>50</v>
      </c>
      <c r="F59" s="39">
        <v>164</v>
      </c>
      <c r="G59" s="39"/>
      <c r="H59" s="39">
        <v>164</v>
      </c>
      <c r="I59" s="39">
        <v>40</v>
      </c>
      <c r="J59" s="39">
        <v>169</v>
      </c>
      <c r="K59" s="39"/>
      <c r="L59" s="39">
        <v>169</v>
      </c>
      <c r="M59" s="39">
        <v>15</v>
      </c>
      <c r="N59" s="39"/>
      <c r="O59" s="39"/>
      <c r="P59" s="39"/>
      <c r="Q59" s="39"/>
      <c r="R59" s="39"/>
      <c r="S59" s="39"/>
      <c r="T59" s="39"/>
      <c r="U59" s="39"/>
      <c r="V59" s="39"/>
      <c r="W59" s="39"/>
      <c r="X59" s="39"/>
      <c r="Y59" s="39"/>
      <c r="Z59" s="39"/>
      <c r="AA59" s="39"/>
      <c r="AB59" s="282"/>
    </row>
    <row r="60" spans="1:28" ht="27" customHeight="1" x14ac:dyDescent="0.25">
      <c r="A60" s="283" t="s">
        <v>1071</v>
      </c>
      <c r="B60" s="5">
        <f t="shared" ref="B60:AB60" si="19">SUM(B61:B66)</f>
        <v>4024</v>
      </c>
      <c r="C60" s="5">
        <f t="shared" si="19"/>
        <v>355</v>
      </c>
      <c r="D60" s="5">
        <f t="shared" si="19"/>
        <v>711</v>
      </c>
      <c r="E60" s="5">
        <f t="shared" si="19"/>
        <v>7357</v>
      </c>
      <c r="F60" s="5">
        <f t="shared" si="19"/>
        <v>6545</v>
      </c>
      <c r="G60" s="5">
        <f t="shared" si="19"/>
        <v>1500</v>
      </c>
      <c r="H60" s="5">
        <f t="shared" si="19"/>
        <v>3230</v>
      </c>
      <c r="I60" s="5">
        <f t="shared" si="19"/>
        <v>4855</v>
      </c>
      <c r="J60" s="5">
        <f t="shared" si="19"/>
        <v>401</v>
      </c>
      <c r="K60" s="5">
        <f t="shared" si="19"/>
        <v>0</v>
      </c>
      <c r="L60" s="5">
        <f t="shared" si="19"/>
        <v>373</v>
      </c>
      <c r="M60" s="5">
        <f t="shared" si="19"/>
        <v>222</v>
      </c>
      <c r="N60" s="5">
        <f t="shared" si="19"/>
        <v>510</v>
      </c>
      <c r="O60" s="5">
        <f t="shared" si="19"/>
        <v>1961</v>
      </c>
      <c r="P60" s="5">
        <f t="shared" si="19"/>
        <v>431</v>
      </c>
      <c r="Q60" s="5">
        <f t="shared" si="19"/>
        <v>0</v>
      </c>
      <c r="R60" s="5">
        <f t="shared" si="19"/>
        <v>0</v>
      </c>
      <c r="S60" s="5">
        <f t="shared" si="19"/>
        <v>0</v>
      </c>
      <c r="T60" s="5">
        <f t="shared" si="19"/>
        <v>1664</v>
      </c>
      <c r="U60" s="5">
        <f t="shared" si="19"/>
        <v>1664</v>
      </c>
      <c r="V60" s="5">
        <f t="shared" si="19"/>
        <v>14</v>
      </c>
      <c r="W60" s="5">
        <f t="shared" si="19"/>
        <v>94</v>
      </c>
      <c r="X60" s="5">
        <f t="shared" si="19"/>
        <v>71</v>
      </c>
      <c r="Y60" s="5">
        <f t="shared" si="19"/>
        <v>2</v>
      </c>
      <c r="Z60" s="5">
        <f t="shared" si="19"/>
        <v>1650</v>
      </c>
      <c r="AA60" s="5">
        <f t="shared" si="19"/>
        <v>2750</v>
      </c>
      <c r="AB60" s="5">
        <f t="shared" si="19"/>
        <v>0</v>
      </c>
    </row>
    <row r="61" spans="1:28" x14ac:dyDescent="0.25">
      <c r="A61" s="464" t="s">
        <v>62</v>
      </c>
      <c r="B61" s="10">
        <v>228</v>
      </c>
      <c r="C61" s="10"/>
      <c r="D61" s="10">
        <v>228</v>
      </c>
      <c r="E61" s="10">
        <v>155</v>
      </c>
      <c r="F61" s="10">
        <v>241</v>
      </c>
      <c r="G61" s="10"/>
      <c r="H61" s="10">
        <v>241</v>
      </c>
      <c r="I61" s="10">
        <v>155</v>
      </c>
      <c r="J61" s="10">
        <v>70</v>
      </c>
      <c r="K61" s="10"/>
      <c r="L61" s="10">
        <v>70</v>
      </c>
      <c r="M61" s="10" t="s">
        <v>988</v>
      </c>
      <c r="N61" s="10">
        <v>134</v>
      </c>
      <c r="O61" s="10">
        <v>179</v>
      </c>
      <c r="P61" s="10">
        <v>68</v>
      </c>
      <c r="Q61" s="10"/>
      <c r="R61" s="10"/>
      <c r="S61" s="10"/>
      <c r="T61" s="10"/>
      <c r="U61" s="10"/>
      <c r="V61" s="10"/>
      <c r="W61" s="10">
        <v>94</v>
      </c>
      <c r="X61" s="10">
        <v>71</v>
      </c>
      <c r="Y61" s="10">
        <v>2</v>
      </c>
      <c r="Z61" s="10"/>
      <c r="AA61" s="10"/>
      <c r="AB61" s="158"/>
    </row>
    <row r="62" spans="1:28" x14ac:dyDescent="0.25">
      <c r="A62" s="464" t="s">
        <v>63</v>
      </c>
      <c r="B62" s="10">
        <v>99</v>
      </c>
      <c r="C62" s="10"/>
      <c r="D62" s="10">
        <v>86</v>
      </c>
      <c r="E62" s="10"/>
      <c r="F62" s="10">
        <v>105</v>
      </c>
      <c r="G62" s="10"/>
      <c r="H62" s="10">
        <v>90</v>
      </c>
      <c r="I62" s="10"/>
      <c r="J62" s="10">
        <v>70</v>
      </c>
      <c r="K62" s="10"/>
      <c r="L62" s="10">
        <v>42</v>
      </c>
      <c r="M62" s="10"/>
      <c r="N62" s="10">
        <v>81</v>
      </c>
      <c r="O62" s="10">
        <v>87</v>
      </c>
      <c r="P62" s="10">
        <v>67</v>
      </c>
      <c r="Q62" s="10"/>
      <c r="R62" s="10"/>
      <c r="S62" s="10"/>
      <c r="T62" s="10">
        <v>13</v>
      </c>
      <c r="U62" s="10">
        <v>13</v>
      </c>
      <c r="V62" s="10">
        <v>13</v>
      </c>
      <c r="W62" s="10"/>
      <c r="X62" s="10"/>
      <c r="Y62" s="10"/>
      <c r="Z62" s="10"/>
      <c r="AA62" s="10"/>
      <c r="AB62" s="158"/>
    </row>
    <row r="63" spans="1:28" x14ac:dyDescent="0.25">
      <c r="A63" s="464" t="s">
        <v>64</v>
      </c>
      <c r="B63" s="10">
        <v>3349</v>
      </c>
      <c r="C63" s="10"/>
      <c r="D63" s="10">
        <v>49</v>
      </c>
      <c r="E63" s="10"/>
      <c r="F63" s="10">
        <v>3349</v>
      </c>
      <c r="G63" s="10"/>
      <c r="H63" s="10">
        <v>49</v>
      </c>
      <c r="I63" s="10"/>
      <c r="J63" s="10">
        <v>49</v>
      </c>
      <c r="K63" s="10"/>
      <c r="L63" s="10">
        <v>49</v>
      </c>
      <c r="M63" s="10"/>
      <c r="N63" s="10">
        <v>48</v>
      </c>
      <c r="O63" s="10">
        <v>48</v>
      </c>
      <c r="P63" s="10">
        <v>48</v>
      </c>
      <c r="Q63" s="10"/>
      <c r="R63" s="10"/>
      <c r="S63" s="10"/>
      <c r="T63" s="10">
        <v>1651</v>
      </c>
      <c r="U63" s="10">
        <v>1651</v>
      </c>
      <c r="V63" s="10">
        <v>1</v>
      </c>
      <c r="W63" s="10"/>
      <c r="X63" s="10"/>
      <c r="Y63" s="10"/>
      <c r="Z63" s="10">
        <v>1650</v>
      </c>
      <c r="AA63" s="10">
        <v>1650</v>
      </c>
      <c r="AB63" s="158"/>
    </row>
    <row r="64" spans="1:28" x14ac:dyDescent="0.25">
      <c r="A64" s="464" t="s">
        <v>66</v>
      </c>
      <c r="B64" s="10">
        <v>67</v>
      </c>
      <c r="C64" s="10"/>
      <c r="D64" s="10">
        <v>67</v>
      </c>
      <c r="E64" s="10">
        <v>91</v>
      </c>
      <c r="F64" s="10">
        <v>67</v>
      </c>
      <c r="G64" s="10"/>
      <c r="H64" s="10">
        <v>67</v>
      </c>
      <c r="I64" s="10">
        <v>91</v>
      </c>
      <c r="J64" s="10">
        <v>39</v>
      </c>
      <c r="K64" s="10"/>
      <c r="L64" s="10">
        <v>39</v>
      </c>
      <c r="M64" s="10">
        <v>91</v>
      </c>
      <c r="N64" s="10">
        <v>74</v>
      </c>
      <c r="O64" s="10">
        <v>74</v>
      </c>
      <c r="P64" s="10">
        <v>74</v>
      </c>
      <c r="Q64" s="10"/>
      <c r="R64" s="10"/>
      <c r="S64" s="10"/>
      <c r="T64" s="10"/>
      <c r="U64" s="10"/>
      <c r="V64" s="10"/>
      <c r="W64" s="10"/>
      <c r="X64" s="10"/>
      <c r="Y64" s="10"/>
      <c r="Z64" s="10"/>
      <c r="AA64" s="10"/>
      <c r="AB64" s="158"/>
    </row>
    <row r="65" spans="1:28" x14ac:dyDescent="0.25">
      <c r="A65" s="464" t="s">
        <v>65</v>
      </c>
      <c r="B65" s="10">
        <v>234</v>
      </c>
      <c r="C65" s="10">
        <v>355</v>
      </c>
      <c r="D65" s="10">
        <v>234</v>
      </c>
      <c r="E65" s="10">
        <v>7088</v>
      </c>
      <c r="F65" s="10">
        <v>2734</v>
      </c>
      <c r="G65" s="10">
        <v>1500</v>
      </c>
      <c r="H65" s="10">
        <v>2734</v>
      </c>
      <c r="I65" s="10">
        <v>4588</v>
      </c>
      <c r="J65" s="10">
        <v>125</v>
      </c>
      <c r="K65" s="10"/>
      <c r="L65" s="10">
        <v>125</v>
      </c>
      <c r="M65" s="10">
        <v>109</v>
      </c>
      <c r="N65" s="10">
        <v>124</v>
      </c>
      <c r="O65" s="10">
        <v>1524</v>
      </c>
      <c r="P65" s="10">
        <v>125</v>
      </c>
      <c r="Q65" s="10"/>
      <c r="R65" s="10"/>
      <c r="S65" s="10"/>
      <c r="T65" s="10"/>
      <c r="U65" s="10"/>
      <c r="V65" s="10"/>
      <c r="W65" s="10"/>
      <c r="X65" s="10"/>
      <c r="Y65" s="10"/>
      <c r="Z65" s="10"/>
      <c r="AA65" s="10">
        <v>1100</v>
      </c>
      <c r="AB65" s="158"/>
    </row>
    <row r="66" spans="1:28" ht="16.5" thickBot="1" x14ac:dyDescent="0.3">
      <c r="A66" s="488" t="s">
        <v>89</v>
      </c>
      <c r="B66" s="39">
        <v>47</v>
      </c>
      <c r="C66" s="39">
        <v>0</v>
      </c>
      <c r="D66" s="39">
        <v>47</v>
      </c>
      <c r="E66" s="39">
        <v>23</v>
      </c>
      <c r="F66" s="39">
        <v>49</v>
      </c>
      <c r="G66" s="39">
        <v>0</v>
      </c>
      <c r="H66" s="39">
        <v>49</v>
      </c>
      <c r="I66" s="39">
        <v>21</v>
      </c>
      <c r="J66" s="39">
        <v>48</v>
      </c>
      <c r="K66" s="39"/>
      <c r="L66" s="39">
        <v>48</v>
      </c>
      <c r="M66" s="39">
        <v>22</v>
      </c>
      <c r="N66" s="39">
        <v>49</v>
      </c>
      <c r="O66" s="39">
        <v>49</v>
      </c>
      <c r="P66" s="39">
        <v>49</v>
      </c>
      <c r="Q66" s="39"/>
      <c r="R66" s="39"/>
      <c r="S66" s="39"/>
      <c r="T66" s="39"/>
      <c r="U66" s="39"/>
      <c r="V66" s="39"/>
      <c r="W66" s="39"/>
      <c r="X66" s="39"/>
      <c r="Y66" s="39"/>
      <c r="Z66" s="39"/>
      <c r="AA66" s="39"/>
      <c r="AB66" s="282"/>
    </row>
    <row r="67" spans="1:28" ht="23.25" customHeight="1" x14ac:dyDescent="0.25">
      <c r="A67" s="4" t="s">
        <v>1072</v>
      </c>
      <c r="B67" s="5">
        <f t="shared" ref="B67:AB67" si="20">SUM(B68:B75)</f>
        <v>1485</v>
      </c>
      <c r="C67" s="5">
        <f t="shared" si="20"/>
        <v>2100</v>
      </c>
      <c r="D67" s="5">
        <f t="shared" si="20"/>
        <v>3470</v>
      </c>
      <c r="E67" s="5">
        <f t="shared" si="20"/>
        <v>340</v>
      </c>
      <c r="F67" s="5">
        <f t="shared" si="20"/>
        <v>1443</v>
      </c>
      <c r="G67" s="5">
        <f t="shared" si="20"/>
        <v>2100</v>
      </c>
      <c r="H67" s="5">
        <f t="shared" si="20"/>
        <v>3428</v>
      </c>
      <c r="I67" s="5">
        <f t="shared" si="20"/>
        <v>340</v>
      </c>
      <c r="J67" s="5">
        <f t="shared" si="20"/>
        <v>1383</v>
      </c>
      <c r="K67" s="5">
        <f t="shared" si="20"/>
        <v>100</v>
      </c>
      <c r="L67" s="5">
        <f t="shared" si="20"/>
        <v>1186</v>
      </c>
      <c r="M67" s="5">
        <f t="shared" si="20"/>
        <v>340</v>
      </c>
      <c r="N67" s="5">
        <f t="shared" si="20"/>
        <v>2374</v>
      </c>
      <c r="O67" s="5">
        <f t="shared" si="20"/>
        <v>2374</v>
      </c>
      <c r="P67" s="5">
        <f t="shared" si="20"/>
        <v>1314</v>
      </c>
      <c r="Q67" s="5">
        <f t="shared" si="20"/>
        <v>0</v>
      </c>
      <c r="R67" s="5">
        <f t="shared" si="20"/>
        <v>0</v>
      </c>
      <c r="S67" s="5">
        <f t="shared" si="20"/>
        <v>0</v>
      </c>
      <c r="T67" s="5">
        <f t="shared" si="20"/>
        <v>42</v>
      </c>
      <c r="U67" s="5">
        <f t="shared" si="20"/>
        <v>0</v>
      </c>
      <c r="V67" s="5">
        <f t="shared" si="20"/>
        <v>0</v>
      </c>
      <c r="W67" s="5">
        <f t="shared" si="20"/>
        <v>3519</v>
      </c>
      <c r="X67" s="5">
        <f t="shared" si="20"/>
        <v>3519</v>
      </c>
      <c r="Y67" s="5">
        <f t="shared" si="20"/>
        <v>487</v>
      </c>
      <c r="Z67" s="5">
        <f t="shared" si="20"/>
        <v>4000</v>
      </c>
      <c r="AA67" s="5">
        <f t="shared" si="20"/>
        <v>4000</v>
      </c>
      <c r="AB67" s="5">
        <f t="shared" si="20"/>
        <v>0</v>
      </c>
    </row>
    <row r="68" spans="1:28" x14ac:dyDescent="0.25">
      <c r="A68" s="294" t="s">
        <v>68</v>
      </c>
      <c r="B68" s="137">
        <v>84</v>
      </c>
      <c r="C68" s="137"/>
      <c r="D68" s="137">
        <v>79</v>
      </c>
      <c r="E68" s="137"/>
      <c r="F68" s="137">
        <v>84</v>
      </c>
      <c r="G68" s="137"/>
      <c r="H68" s="137">
        <v>79</v>
      </c>
      <c r="I68" s="137"/>
      <c r="J68" s="137">
        <v>84</v>
      </c>
      <c r="K68" s="137"/>
      <c r="L68" s="137">
        <v>79</v>
      </c>
      <c r="M68" s="137"/>
      <c r="N68" s="137">
        <v>59</v>
      </c>
      <c r="O68" s="137">
        <v>59</v>
      </c>
      <c r="P68" s="137">
        <v>59</v>
      </c>
      <c r="Q68" s="137"/>
      <c r="R68" s="137"/>
      <c r="S68" s="137"/>
      <c r="T68" s="137"/>
      <c r="U68" s="137"/>
      <c r="V68" s="137"/>
      <c r="W68" s="137">
        <v>25</v>
      </c>
      <c r="X68" s="137">
        <v>25</v>
      </c>
      <c r="Y68" s="137">
        <v>25</v>
      </c>
      <c r="Z68" s="43"/>
      <c r="AA68" s="43"/>
      <c r="AB68" s="174"/>
    </row>
    <row r="69" spans="1:28" x14ac:dyDescent="0.25">
      <c r="A69" s="294" t="s">
        <v>69</v>
      </c>
      <c r="B69" s="137">
        <v>100</v>
      </c>
      <c r="C69" s="137"/>
      <c r="D69" s="137">
        <v>100</v>
      </c>
      <c r="E69" s="137">
        <v>40</v>
      </c>
      <c r="F69" s="137">
        <v>100</v>
      </c>
      <c r="G69" s="137"/>
      <c r="H69" s="137">
        <v>100</v>
      </c>
      <c r="I69" s="137">
        <v>40</v>
      </c>
      <c r="J69" s="137">
        <v>100</v>
      </c>
      <c r="K69" s="137"/>
      <c r="L69" s="137">
        <v>100</v>
      </c>
      <c r="M69" s="137">
        <v>40</v>
      </c>
      <c r="N69" s="137">
        <v>100</v>
      </c>
      <c r="O69" s="137">
        <v>100</v>
      </c>
      <c r="P69" s="137">
        <v>100</v>
      </c>
      <c r="Q69" s="137"/>
      <c r="R69" s="137"/>
      <c r="S69" s="137"/>
      <c r="T69" s="137"/>
      <c r="U69" s="137"/>
      <c r="V69" s="137"/>
      <c r="W69" s="137"/>
      <c r="X69" s="137"/>
      <c r="Y69" s="137"/>
      <c r="Z69" s="43"/>
      <c r="AA69" s="43"/>
      <c r="AB69" s="174"/>
    </row>
    <row r="70" spans="1:28" x14ac:dyDescent="0.25">
      <c r="A70" s="294" t="s">
        <v>70</v>
      </c>
      <c r="B70" s="137">
        <v>60</v>
      </c>
      <c r="C70" s="137"/>
      <c r="D70" s="137">
        <v>60</v>
      </c>
      <c r="E70" s="137">
        <v>23</v>
      </c>
      <c r="F70" s="137">
        <v>60</v>
      </c>
      <c r="G70" s="137"/>
      <c r="H70" s="137">
        <v>60</v>
      </c>
      <c r="I70" s="137">
        <v>23</v>
      </c>
      <c r="J70" s="137">
        <v>60</v>
      </c>
      <c r="K70" s="137"/>
      <c r="L70" s="137">
        <v>60</v>
      </c>
      <c r="M70" s="137">
        <v>23</v>
      </c>
      <c r="N70" s="137">
        <v>48</v>
      </c>
      <c r="O70" s="137">
        <v>48</v>
      </c>
      <c r="P70" s="137">
        <v>48</v>
      </c>
      <c r="Q70" s="137"/>
      <c r="R70" s="137"/>
      <c r="S70" s="137"/>
      <c r="T70" s="137"/>
      <c r="U70" s="137"/>
      <c r="V70" s="137"/>
      <c r="W70" s="137">
        <v>12</v>
      </c>
      <c r="X70" s="137">
        <v>12</v>
      </c>
      <c r="Y70" s="137">
        <v>12</v>
      </c>
      <c r="Z70" s="43"/>
      <c r="AA70" s="43"/>
      <c r="AB70" s="174"/>
    </row>
    <row r="71" spans="1:28" x14ac:dyDescent="0.25">
      <c r="A71" s="294" t="s">
        <v>71</v>
      </c>
      <c r="B71" s="59">
        <v>83</v>
      </c>
      <c r="C71" s="10">
        <v>2000</v>
      </c>
      <c r="D71" s="10">
        <v>2073</v>
      </c>
      <c r="E71" s="10">
        <v>7</v>
      </c>
      <c r="F71" s="59">
        <v>83</v>
      </c>
      <c r="G71" s="10">
        <v>2000</v>
      </c>
      <c r="H71" s="10">
        <v>2073</v>
      </c>
      <c r="I71" s="10">
        <v>7</v>
      </c>
      <c r="J71" s="59">
        <v>83</v>
      </c>
      <c r="K71" s="10"/>
      <c r="L71" s="10">
        <v>73</v>
      </c>
      <c r="M71" s="10">
        <v>7</v>
      </c>
      <c r="N71" s="10">
        <v>1083</v>
      </c>
      <c r="O71" s="10">
        <v>1083</v>
      </c>
      <c r="P71" s="10">
        <v>83</v>
      </c>
      <c r="Q71" s="10"/>
      <c r="R71" s="10"/>
      <c r="S71" s="10"/>
      <c r="T71" s="10"/>
      <c r="U71" s="10"/>
      <c r="V71" s="10"/>
      <c r="W71" s="10"/>
      <c r="X71" s="10"/>
      <c r="Y71" s="10"/>
      <c r="Z71" s="10">
        <v>1000</v>
      </c>
      <c r="AA71" s="10">
        <v>1000</v>
      </c>
      <c r="AB71" s="158"/>
    </row>
    <row r="72" spans="1:28" x14ac:dyDescent="0.25">
      <c r="A72" s="294" t="s">
        <v>72</v>
      </c>
      <c r="B72" s="10">
        <v>122</v>
      </c>
      <c r="C72" s="10"/>
      <c r="D72" s="10">
        <v>122</v>
      </c>
      <c r="E72" s="10"/>
      <c r="F72" s="10">
        <v>122</v>
      </c>
      <c r="G72" s="10"/>
      <c r="H72" s="10">
        <v>122</v>
      </c>
      <c r="I72" s="10"/>
      <c r="J72" s="10">
        <v>122</v>
      </c>
      <c r="K72" s="10"/>
      <c r="L72" s="10">
        <v>122</v>
      </c>
      <c r="M72" s="10"/>
      <c r="N72" s="10">
        <v>90</v>
      </c>
      <c r="O72" s="10">
        <v>90</v>
      </c>
      <c r="P72" s="10">
        <v>90</v>
      </c>
      <c r="Q72" s="10"/>
      <c r="R72" s="10"/>
      <c r="S72" s="10"/>
      <c r="T72" s="10"/>
      <c r="U72" s="10"/>
      <c r="V72" s="10"/>
      <c r="W72" s="10">
        <v>3032</v>
      </c>
      <c r="X72" s="10">
        <v>3032</v>
      </c>
      <c r="Y72" s="10"/>
      <c r="Z72" s="10">
        <v>3000</v>
      </c>
      <c r="AA72" s="10">
        <v>3000</v>
      </c>
      <c r="AB72" s="158"/>
    </row>
    <row r="73" spans="1:28" x14ac:dyDescent="0.25">
      <c r="A73" s="294" t="s">
        <v>73</v>
      </c>
      <c r="B73" s="59">
        <v>164</v>
      </c>
      <c r="C73" s="59"/>
      <c r="D73" s="59">
        <v>164</v>
      </c>
      <c r="E73" s="59"/>
      <c r="F73" s="59">
        <v>122</v>
      </c>
      <c r="G73" s="59"/>
      <c r="H73" s="59">
        <v>122</v>
      </c>
      <c r="I73" s="59"/>
      <c r="J73" s="59">
        <v>122</v>
      </c>
      <c r="K73" s="59"/>
      <c r="L73" s="59">
        <v>122</v>
      </c>
      <c r="M73" s="59"/>
      <c r="N73" s="10">
        <v>122</v>
      </c>
      <c r="O73" s="10">
        <v>122</v>
      </c>
      <c r="P73" s="10">
        <v>122</v>
      </c>
      <c r="Q73" s="10"/>
      <c r="R73" s="10"/>
      <c r="S73" s="10"/>
      <c r="T73" s="10">
        <v>42</v>
      </c>
      <c r="U73" s="10"/>
      <c r="V73" s="10"/>
      <c r="W73" s="10"/>
      <c r="X73" s="10"/>
      <c r="Y73" s="10"/>
      <c r="Z73" s="10"/>
      <c r="AA73" s="10"/>
      <c r="AB73" s="158"/>
    </row>
    <row r="74" spans="1:28" x14ac:dyDescent="0.25">
      <c r="A74" s="298" t="s">
        <v>74</v>
      </c>
      <c r="B74" s="10">
        <v>630</v>
      </c>
      <c r="C74" s="10"/>
      <c r="D74" s="10">
        <v>630</v>
      </c>
      <c r="E74" s="10">
        <v>270</v>
      </c>
      <c r="F74" s="10">
        <v>630</v>
      </c>
      <c r="G74" s="10"/>
      <c r="H74" s="10">
        <v>630</v>
      </c>
      <c r="I74" s="10">
        <v>270</v>
      </c>
      <c r="J74" s="10">
        <v>630</v>
      </c>
      <c r="K74" s="10"/>
      <c r="L74" s="10">
        <v>630</v>
      </c>
      <c r="M74" s="10">
        <v>270</v>
      </c>
      <c r="N74" s="10">
        <v>630</v>
      </c>
      <c r="O74" s="10">
        <v>630</v>
      </c>
      <c r="P74" s="10">
        <v>630</v>
      </c>
      <c r="Q74" s="10"/>
      <c r="R74" s="10"/>
      <c r="S74" s="10"/>
      <c r="T74" s="10"/>
      <c r="U74" s="10"/>
      <c r="V74" s="10"/>
      <c r="W74" s="10">
        <v>450</v>
      </c>
      <c r="X74" s="10">
        <v>450</v>
      </c>
      <c r="Y74" s="10">
        <v>450</v>
      </c>
      <c r="Z74" s="10"/>
      <c r="AA74" s="10"/>
      <c r="AB74" s="158"/>
    </row>
    <row r="75" spans="1:28" ht="16.5" thickBot="1" x14ac:dyDescent="0.3">
      <c r="A75" s="296" t="s">
        <v>75</v>
      </c>
      <c r="B75" s="299">
        <v>242</v>
      </c>
      <c r="C75" s="156">
        <v>100</v>
      </c>
      <c r="D75" s="299">
        <v>242</v>
      </c>
      <c r="E75" s="145"/>
      <c r="F75" s="145">
        <v>242</v>
      </c>
      <c r="G75" s="156">
        <v>100</v>
      </c>
      <c r="H75" s="145">
        <v>242</v>
      </c>
      <c r="I75" s="145"/>
      <c r="J75" s="145">
        <v>182</v>
      </c>
      <c r="K75" s="156">
        <v>100</v>
      </c>
      <c r="L75" s="145"/>
      <c r="M75" s="145"/>
      <c r="N75" s="145">
        <v>242</v>
      </c>
      <c r="O75" s="145">
        <v>242</v>
      </c>
      <c r="P75" s="145">
        <v>182</v>
      </c>
      <c r="Q75" s="145"/>
      <c r="R75" s="145"/>
      <c r="S75" s="156"/>
      <c r="T75" s="156"/>
      <c r="U75" s="156"/>
      <c r="V75" s="156"/>
      <c r="W75" s="156"/>
      <c r="X75" s="156"/>
      <c r="Y75" s="156"/>
      <c r="Z75" s="145"/>
      <c r="AA75" s="145"/>
      <c r="AB75" s="300"/>
    </row>
    <row r="76" spans="1:28" x14ac:dyDescent="0.25">
      <c r="A76" s="70"/>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x14ac:dyDescent="0.25">
      <c r="A77" s="70"/>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x14ac:dyDescent="0.25">
      <c r="A78" s="825" t="s">
        <v>364</v>
      </c>
      <c r="B78" s="825"/>
      <c r="C78" s="825"/>
      <c r="D78" s="825"/>
      <c r="E78" s="1"/>
      <c r="F78" s="1"/>
      <c r="G78" s="1"/>
      <c r="H78" s="1"/>
      <c r="I78" s="1"/>
      <c r="J78" s="1"/>
      <c r="K78" s="1"/>
      <c r="L78" s="1"/>
      <c r="M78" s="1"/>
      <c r="N78" s="1"/>
      <c r="O78" s="1"/>
      <c r="P78" s="1"/>
      <c r="Q78" s="1"/>
      <c r="R78" s="1"/>
      <c r="S78" s="1"/>
      <c r="T78" s="1"/>
      <c r="U78" s="1"/>
      <c r="V78" s="1"/>
      <c r="W78" s="1"/>
      <c r="X78" s="1"/>
      <c r="Y78" s="1"/>
      <c r="Z78" s="1"/>
      <c r="AA78" s="1"/>
      <c r="AB78" s="1"/>
    </row>
    <row r="79" spans="1:28" x14ac:dyDescent="0.25">
      <c r="A79" s="218" t="s">
        <v>90</v>
      </c>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mergeCells count="21">
    <mergeCell ref="A1:AB1"/>
    <mergeCell ref="A3:A5"/>
    <mergeCell ref="B3:E4"/>
    <mergeCell ref="F3:I4"/>
    <mergeCell ref="J3:M4"/>
    <mergeCell ref="N3:AB3"/>
    <mergeCell ref="N4:P4"/>
    <mergeCell ref="Q4:S4"/>
    <mergeCell ref="T4:V4"/>
    <mergeCell ref="AA46:AB46"/>
    <mergeCell ref="W4:Y4"/>
    <mergeCell ref="Z4:AB4"/>
    <mergeCell ref="AA49:AB49"/>
    <mergeCell ref="A78:D78"/>
    <mergeCell ref="AA47:AB47"/>
    <mergeCell ref="AA48:AB48"/>
    <mergeCell ref="AA43:AB43"/>
    <mergeCell ref="AA44:AB44"/>
    <mergeCell ref="AA45:AB45"/>
    <mergeCell ref="X49:Y49"/>
    <mergeCell ref="R51:S51"/>
  </mergeCells>
  <pageMargins left="0.7" right="0.7" top="0.75" bottom="0.75" header="0.3" footer="0.3"/>
  <ignoredErrors>
    <ignoredError sqref="W14 X14:Y14 D14 B14 H14:Q14 F14 AB35" formulaRange="1"/>
  </ignoredErrors>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5"/>
  <sheetViews>
    <sheetView workbookViewId="0">
      <pane xSplit="1" ySplit="4" topLeftCell="B5" activePane="bottomRight" state="frozen"/>
      <selection pane="topRight" activeCell="B1" sqref="B1"/>
      <selection pane="bottomLeft" activeCell="A5" sqref="A5"/>
      <selection pane="bottomRight" sqref="A1:O1"/>
    </sheetView>
  </sheetViews>
  <sheetFormatPr defaultRowHeight="15.75" x14ac:dyDescent="0.25"/>
  <cols>
    <col min="1" max="1" width="17.625" customWidth="1"/>
    <col min="2" max="2" width="26" style="350" customWidth="1"/>
    <col min="3" max="3" width="15.25" customWidth="1"/>
    <col min="4" max="4" width="32.125" customWidth="1"/>
    <col min="5" max="5" width="9.875" customWidth="1"/>
    <col min="6" max="6" width="13.375" customWidth="1"/>
    <col min="7" max="7" width="11.75" customWidth="1"/>
  </cols>
  <sheetData>
    <row r="1" spans="1:15" ht="22.5" customHeight="1" x14ac:dyDescent="0.25">
      <c r="A1" s="741" t="s">
        <v>384</v>
      </c>
      <c r="B1" s="741"/>
      <c r="C1" s="741"/>
      <c r="D1" s="741"/>
      <c r="E1" s="741"/>
      <c r="F1" s="741"/>
      <c r="G1" s="741"/>
      <c r="H1" s="741"/>
      <c r="I1" s="741"/>
      <c r="J1" s="741"/>
      <c r="K1" s="741"/>
      <c r="L1" s="741"/>
      <c r="M1" s="741"/>
      <c r="N1" s="741"/>
      <c r="O1" s="741"/>
    </row>
    <row r="2" spans="1:15" ht="16.5" thickBot="1" x14ac:dyDescent="0.3">
      <c r="A2" s="70"/>
      <c r="B2" s="340"/>
      <c r="C2" s="124"/>
      <c r="D2" s="123"/>
      <c r="E2" s="1"/>
      <c r="F2" s="1"/>
      <c r="G2" s="1"/>
      <c r="H2" s="1"/>
      <c r="I2" s="1"/>
      <c r="J2" s="1"/>
      <c r="K2" s="1"/>
      <c r="L2" s="1"/>
      <c r="M2" s="1"/>
      <c r="N2" s="1"/>
      <c r="O2" s="1"/>
    </row>
    <row r="3" spans="1:15" ht="24" customHeight="1" x14ac:dyDescent="0.25">
      <c r="A3" s="864" t="s">
        <v>385</v>
      </c>
      <c r="B3" s="864" t="s">
        <v>386</v>
      </c>
      <c r="C3" s="792" t="s">
        <v>387</v>
      </c>
      <c r="D3" s="792" t="s">
        <v>388</v>
      </c>
      <c r="E3" s="866" t="s">
        <v>389</v>
      </c>
      <c r="F3" s="866"/>
      <c r="G3" s="866"/>
      <c r="H3" s="866"/>
      <c r="I3" s="866"/>
      <c r="J3" s="866"/>
      <c r="K3" s="866"/>
      <c r="L3" s="866"/>
      <c r="M3" s="866"/>
      <c r="N3" s="866"/>
      <c r="O3" s="867"/>
    </row>
    <row r="4" spans="1:15" ht="87" customHeight="1" thickBot="1" x14ac:dyDescent="0.3">
      <c r="A4" s="865"/>
      <c r="B4" s="865"/>
      <c r="C4" s="793"/>
      <c r="D4" s="793"/>
      <c r="E4" s="301" t="s">
        <v>390</v>
      </c>
      <c r="F4" s="301" t="s">
        <v>391</v>
      </c>
      <c r="G4" s="301" t="s">
        <v>392</v>
      </c>
      <c r="H4" s="301" t="s">
        <v>393</v>
      </c>
      <c r="I4" s="301" t="s">
        <v>394</v>
      </c>
      <c r="J4" s="301" t="s">
        <v>395</v>
      </c>
      <c r="K4" s="301" t="s">
        <v>396</v>
      </c>
      <c r="L4" s="301" t="s">
        <v>397</v>
      </c>
      <c r="M4" s="301" t="s">
        <v>398</v>
      </c>
      <c r="N4" s="301" t="s">
        <v>399</v>
      </c>
      <c r="O4" s="302" t="s">
        <v>815</v>
      </c>
    </row>
    <row r="5" spans="1:15" ht="29.25" customHeight="1" x14ac:dyDescent="0.25">
      <c r="A5" s="75" t="s">
        <v>1068</v>
      </c>
      <c r="B5" s="742"/>
      <c r="C5" s="742"/>
      <c r="D5" s="742"/>
      <c r="E5" s="742"/>
      <c r="F5" s="742"/>
      <c r="G5" s="742"/>
      <c r="H5" s="742"/>
      <c r="I5" s="742"/>
      <c r="J5" s="742"/>
      <c r="K5" s="742"/>
      <c r="L5" s="742"/>
      <c r="M5" s="742"/>
      <c r="N5" s="742"/>
      <c r="O5" s="743"/>
    </row>
    <row r="6" spans="1:15" ht="37.5" customHeight="1" x14ac:dyDescent="0.25">
      <c r="A6" s="862" t="s">
        <v>15</v>
      </c>
      <c r="B6" s="341" t="s">
        <v>115</v>
      </c>
      <c r="C6" s="303">
        <v>1</v>
      </c>
      <c r="D6" s="128" t="s">
        <v>788</v>
      </c>
      <c r="E6" s="207">
        <v>1</v>
      </c>
      <c r="F6" s="128">
        <v>0</v>
      </c>
      <c r="G6" s="128">
        <v>0</v>
      </c>
      <c r="H6" s="128">
        <v>0</v>
      </c>
      <c r="I6" s="128">
        <v>0</v>
      </c>
      <c r="J6" s="128">
        <v>0</v>
      </c>
      <c r="K6" s="207">
        <v>1</v>
      </c>
      <c r="L6" s="128">
        <v>0</v>
      </c>
      <c r="M6" s="128">
        <v>0</v>
      </c>
      <c r="N6" s="128">
        <v>0</v>
      </c>
      <c r="O6" s="206">
        <v>0</v>
      </c>
    </row>
    <row r="7" spans="1:15" ht="37.5" customHeight="1" x14ac:dyDescent="0.25">
      <c r="A7" s="863"/>
      <c r="B7" s="341" t="s">
        <v>115</v>
      </c>
      <c r="C7" s="303">
        <v>1</v>
      </c>
      <c r="D7" s="128" t="s">
        <v>789</v>
      </c>
      <c r="E7" s="207">
        <v>1</v>
      </c>
      <c r="F7" s="128">
        <v>0</v>
      </c>
      <c r="G7" s="128">
        <v>0</v>
      </c>
      <c r="H7" s="128">
        <v>0</v>
      </c>
      <c r="I7" s="128">
        <v>0</v>
      </c>
      <c r="J7" s="128">
        <v>0</v>
      </c>
      <c r="K7" s="128">
        <v>0</v>
      </c>
      <c r="L7" s="128">
        <v>0</v>
      </c>
      <c r="M7" s="128">
        <v>0</v>
      </c>
      <c r="N7" s="128">
        <v>0</v>
      </c>
      <c r="O7" s="206">
        <v>0</v>
      </c>
    </row>
    <row r="8" spans="1:15" ht="30.75" customHeight="1" x14ac:dyDescent="0.25">
      <c r="A8" s="863"/>
      <c r="B8" s="341" t="s">
        <v>115</v>
      </c>
      <c r="C8" s="303">
        <v>1</v>
      </c>
      <c r="D8" s="128" t="s">
        <v>790</v>
      </c>
      <c r="E8" s="207">
        <v>1</v>
      </c>
      <c r="F8" s="128">
        <v>0</v>
      </c>
      <c r="G8" s="128">
        <v>0</v>
      </c>
      <c r="H8" s="128">
        <v>0</v>
      </c>
      <c r="I8" s="128">
        <v>0</v>
      </c>
      <c r="J8" s="128">
        <v>0</v>
      </c>
      <c r="K8" s="128">
        <v>0</v>
      </c>
      <c r="L8" s="128">
        <v>0</v>
      </c>
      <c r="M8" s="128">
        <v>0</v>
      </c>
      <c r="N8" s="128">
        <v>0</v>
      </c>
      <c r="O8" s="206">
        <v>0</v>
      </c>
    </row>
    <row r="9" spans="1:15" ht="40.5" customHeight="1" x14ac:dyDescent="0.25">
      <c r="A9" s="863"/>
      <c r="B9" s="341" t="s">
        <v>816</v>
      </c>
      <c r="C9" s="138">
        <v>0</v>
      </c>
      <c r="D9" s="128" t="s">
        <v>402</v>
      </c>
      <c r="E9" s="128">
        <v>0</v>
      </c>
      <c r="F9" s="128">
        <v>0</v>
      </c>
      <c r="G9" s="128">
        <v>0</v>
      </c>
      <c r="H9" s="207">
        <v>1</v>
      </c>
      <c r="I9" s="207">
        <v>1</v>
      </c>
      <c r="J9" s="207">
        <v>1</v>
      </c>
      <c r="K9" s="128">
        <v>0</v>
      </c>
      <c r="L9" s="128">
        <v>0</v>
      </c>
      <c r="M9" s="128">
        <v>0</v>
      </c>
      <c r="N9" s="128">
        <v>0</v>
      </c>
      <c r="O9" s="206">
        <v>0</v>
      </c>
    </row>
    <row r="10" spans="1:15" ht="46.5" customHeight="1" x14ac:dyDescent="0.25">
      <c r="A10" s="863"/>
      <c r="B10" s="341" t="s">
        <v>817</v>
      </c>
      <c r="C10" s="138">
        <v>0</v>
      </c>
      <c r="D10" s="128" t="s">
        <v>402</v>
      </c>
      <c r="E10" s="128">
        <v>0</v>
      </c>
      <c r="F10" s="128">
        <v>0</v>
      </c>
      <c r="G10" s="128">
        <v>0</v>
      </c>
      <c r="H10" s="207">
        <v>1</v>
      </c>
      <c r="I10" s="207">
        <v>1</v>
      </c>
      <c r="J10" s="207">
        <v>1</v>
      </c>
      <c r="K10" s="128">
        <v>0</v>
      </c>
      <c r="L10" s="128">
        <v>0</v>
      </c>
      <c r="M10" s="128">
        <v>0</v>
      </c>
      <c r="N10" s="128">
        <v>0</v>
      </c>
      <c r="O10" s="206">
        <v>0</v>
      </c>
    </row>
    <row r="11" spans="1:15" ht="61.5" customHeight="1" x14ac:dyDescent="0.25">
      <c r="A11" s="863"/>
      <c r="B11" s="341" t="s">
        <v>818</v>
      </c>
      <c r="C11" s="138">
        <v>0</v>
      </c>
      <c r="D11" s="128" t="s">
        <v>405</v>
      </c>
      <c r="E11" s="128">
        <v>0</v>
      </c>
      <c r="F11" s="128">
        <v>0</v>
      </c>
      <c r="G11" s="128">
        <v>0</v>
      </c>
      <c r="H11" s="128">
        <v>0</v>
      </c>
      <c r="I11" s="128">
        <v>0</v>
      </c>
      <c r="J11" s="128">
        <v>0</v>
      </c>
      <c r="K11" s="128">
        <v>0</v>
      </c>
      <c r="L11" s="128">
        <v>0</v>
      </c>
      <c r="M11" s="207">
        <v>1</v>
      </c>
      <c r="N11" s="207">
        <v>1</v>
      </c>
      <c r="O11" s="206">
        <v>0</v>
      </c>
    </row>
    <row r="12" spans="1:15" ht="30" customHeight="1" x14ac:dyDescent="0.25">
      <c r="A12" s="863"/>
      <c r="B12" s="341" t="s">
        <v>406</v>
      </c>
      <c r="C12" s="138">
        <v>0</v>
      </c>
      <c r="D12" s="128" t="s">
        <v>407</v>
      </c>
      <c r="E12" s="128">
        <v>0</v>
      </c>
      <c r="F12" s="128">
        <v>0</v>
      </c>
      <c r="G12" s="128">
        <v>0</v>
      </c>
      <c r="H12" s="128">
        <v>0</v>
      </c>
      <c r="I12" s="207">
        <v>1</v>
      </c>
      <c r="J12" s="128">
        <v>0</v>
      </c>
      <c r="K12" s="128">
        <v>0</v>
      </c>
      <c r="L12" s="128">
        <v>0</v>
      </c>
      <c r="M12" s="128">
        <v>0</v>
      </c>
      <c r="N12" s="128">
        <v>0</v>
      </c>
      <c r="O12" s="206">
        <v>0</v>
      </c>
    </row>
    <row r="13" spans="1:15" ht="38.25" customHeight="1" x14ac:dyDescent="0.25">
      <c r="A13" s="863"/>
      <c r="B13" s="341" t="s">
        <v>819</v>
      </c>
      <c r="C13" s="303">
        <v>1</v>
      </c>
      <c r="D13" s="128" t="s">
        <v>791</v>
      </c>
      <c r="E13" s="128">
        <v>0</v>
      </c>
      <c r="F13" s="128">
        <v>0</v>
      </c>
      <c r="G13" s="128">
        <v>0</v>
      </c>
      <c r="H13" s="128">
        <v>0</v>
      </c>
      <c r="I13" s="128">
        <v>0</v>
      </c>
      <c r="J13" s="128">
        <v>0</v>
      </c>
      <c r="K13" s="128">
        <v>0</v>
      </c>
      <c r="L13" s="128">
        <v>0</v>
      </c>
      <c r="M13" s="128">
        <v>0</v>
      </c>
      <c r="N13" s="128">
        <v>0</v>
      </c>
      <c r="O13" s="206">
        <v>0</v>
      </c>
    </row>
    <row r="14" spans="1:15" ht="39.75" customHeight="1" x14ac:dyDescent="0.25">
      <c r="A14" s="863"/>
      <c r="B14" s="341" t="s">
        <v>820</v>
      </c>
      <c r="C14" s="138">
        <v>0</v>
      </c>
      <c r="D14" s="128" t="s">
        <v>410</v>
      </c>
      <c r="E14" s="128">
        <v>0</v>
      </c>
      <c r="F14" s="128">
        <v>0</v>
      </c>
      <c r="G14" s="207">
        <v>1</v>
      </c>
      <c r="H14" s="207">
        <v>1</v>
      </c>
      <c r="I14" s="207">
        <v>1</v>
      </c>
      <c r="J14" s="128">
        <v>0</v>
      </c>
      <c r="K14" s="128">
        <v>0</v>
      </c>
      <c r="L14" s="128">
        <v>0</v>
      </c>
      <c r="M14" s="128">
        <v>0</v>
      </c>
      <c r="N14" s="128">
        <v>0</v>
      </c>
      <c r="O14" s="206">
        <v>0</v>
      </c>
    </row>
    <row r="15" spans="1:15" ht="23.25" customHeight="1" x14ac:dyDescent="0.25">
      <c r="A15" s="863"/>
      <c r="B15" s="341" t="s">
        <v>115</v>
      </c>
      <c r="C15" s="138">
        <v>0</v>
      </c>
      <c r="D15" s="128" t="s">
        <v>411</v>
      </c>
      <c r="E15" s="128">
        <v>0</v>
      </c>
      <c r="F15" s="128">
        <v>0</v>
      </c>
      <c r="G15" s="128">
        <v>0</v>
      </c>
      <c r="H15" s="128">
        <v>0</v>
      </c>
      <c r="I15" s="128">
        <v>0</v>
      </c>
      <c r="J15" s="128">
        <v>0</v>
      </c>
      <c r="K15" s="207">
        <v>1</v>
      </c>
      <c r="L15" s="207">
        <v>1</v>
      </c>
      <c r="M15" s="128">
        <v>0</v>
      </c>
      <c r="N15" s="128">
        <v>0</v>
      </c>
      <c r="O15" s="206">
        <v>0</v>
      </c>
    </row>
    <row r="16" spans="1:15" ht="32.25" customHeight="1" x14ac:dyDescent="0.25">
      <c r="A16" s="863"/>
      <c r="B16" s="341" t="s">
        <v>115</v>
      </c>
      <c r="C16" s="303">
        <v>0</v>
      </c>
      <c r="D16" s="128" t="s">
        <v>412</v>
      </c>
      <c r="E16" s="128">
        <v>0</v>
      </c>
      <c r="F16" s="128">
        <v>0</v>
      </c>
      <c r="G16" s="128">
        <v>0</v>
      </c>
      <c r="H16" s="128">
        <v>0</v>
      </c>
      <c r="I16" s="128">
        <v>0</v>
      </c>
      <c r="J16" s="128">
        <v>0</v>
      </c>
      <c r="K16" s="207">
        <v>1</v>
      </c>
      <c r="L16" s="207">
        <v>1</v>
      </c>
      <c r="M16" s="128">
        <v>0</v>
      </c>
      <c r="N16" s="128">
        <v>0</v>
      </c>
      <c r="O16" s="206">
        <v>0</v>
      </c>
    </row>
    <row r="17" spans="1:15" ht="32.25" customHeight="1" x14ac:dyDescent="0.25">
      <c r="A17" s="869"/>
      <c r="B17" s="341" t="s">
        <v>415</v>
      </c>
      <c r="C17" s="303">
        <v>1</v>
      </c>
      <c r="D17" s="128" t="s">
        <v>416</v>
      </c>
      <c r="E17" s="128">
        <v>0</v>
      </c>
      <c r="F17" s="128">
        <v>0</v>
      </c>
      <c r="G17" s="128">
        <v>0</v>
      </c>
      <c r="H17" s="128">
        <v>0</v>
      </c>
      <c r="I17" s="128">
        <v>0</v>
      </c>
      <c r="J17" s="128">
        <v>0</v>
      </c>
      <c r="K17" s="128">
        <v>0</v>
      </c>
      <c r="L17" s="128">
        <v>0</v>
      </c>
      <c r="M17" s="207">
        <v>1</v>
      </c>
      <c r="N17" s="128">
        <v>0</v>
      </c>
      <c r="O17" s="206">
        <v>0</v>
      </c>
    </row>
    <row r="18" spans="1:15" ht="39.75" customHeight="1" x14ac:dyDescent="0.25">
      <c r="A18" s="868" t="s">
        <v>16</v>
      </c>
      <c r="B18" s="341" t="s">
        <v>400</v>
      </c>
      <c r="C18" s="303">
        <v>1</v>
      </c>
      <c r="D18" s="128" t="s">
        <v>1063</v>
      </c>
      <c r="E18" s="207">
        <v>1</v>
      </c>
      <c r="F18" s="128">
        <v>0</v>
      </c>
      <c r="G18" s="128">
        <v>0</v>
      </c>
      <c r="H18" s="128">
        <v>0</v>
      </c>
      <c r="I18" s="128">
        <v>0</v>
      </c>
      <c r="J18" s="128">
        <v>0</v>
      </c>
      <c r="K18" s="128">
        <v>0</v>
      </c>
      <c r="L18" s="128">
        <v>0</v>
      </c>
      <c r="M18" s="128">
        <v>0</v>
      </c>
      <c r="N18" s="128">
        <v>0</v>
      </c>
      <c r="O18" s="206">
        <v>0</v>
      </c>
    </row>
    <row r="19" spans="1:15" ht="36" customHeight="1" x14ac:dyDescent="0.25">
      <c r="A19" s="868"/>
      <c r="B19" s="341" t="s">
        <v>417</v>
      </c>
      <c r="C19" s="303">
        <v>1</v>
      </c>
      <c r="D19" s="128" t="s">
        <v>1064</v>
      </c>
      <c r="E19" s="207">
        <v>1</v>
      </c>
      <c r="F19" s="128">
        <v>0</v>
      </c>
      <c r="G19" s="128">
        <v>0</v>
      </c>
      <c r="H19" s="128">
        <v>0</v>
      </c>
      <c r="I19" s="128">
        <v>0</v>
      </c>
      <c r="J19" s="128">
        <v>0</v>
      </c>
      <c r="K19" s="128">
        <v>0</v>
      </c>
      <c r="L19" s="128">
        <v>0</v>
      </c>
      <c r="M19" s="128">
        <v>0</v>
      </c>
      <c r="N19" s="128">
        <v>0</v>
      </c>
      <c r="O19" s="206">
        <v>0</v>
      </c>
    </row>
    <row r="20" spans="1:15" ht="50.25" customHeight="1" x14ac:dyDescent="0.25">
      <c r="A20" s="868"/>
      <c r="B20" s="341" t="s">
        <v>400</v>
      </c>
      <c r="C20" s="82">
        <v>0</v>
      </c>
      <c r="D20" s="130" t="s">
        <v>411</v>
      </c>
      <c r="E20" s="128">
        <v>0</v>
      </c>
      <c r="F20" s="128">
        <v>0</v>
      </c>
      <c r="G20" s="128">
        <v>0</v>
      </c>
      <c r="H20" s="128">
        <v>0</v>
      </c>
      <c r="I20" s="128">
        <v>0</v>
      </c>
      <c r="J20" s="128">
        <v>0</v>
      </c>
      <c r="K20" s="207">
        <v>1</v>
      </c>
      <c r="L20" s="207">
        <v>1</v>
      </c>
      <c r="M20" s="128">
        <v>0</v>
      </c>
      <c r="N20" s="128">
        <v>0</v>
      </c>
      <c r="O20" s="206">
        <v>0</v>
      </c>
    </row>
    <row r="21" spans="1:15" ht="57.75" customHeight="1" x14ac:dyDescent="0.25">
      <c r="A21" s="868"/>
      <c r="B21" s="341" t="s">
        <v>401</v>
      </c>
      <c r="C21" s="82">
        <v>0</v>
      </c>
      <c r="D21" s="130" t="s">
        <v>402</v>
      </c>
      <c r="E21" s="128">
        <v>0</v>
      </c>
      <c r="F21" s="128">
        <v>0</v>
      </c>
      <c r="G21" s="128">
        <v>0</v>
      </c>
      <c r="H21" s="207">
        <v>1</v>
      </c>
      <c r="I21" s="207">
        <v>1</v>
      </c>
      <c r="J21" s="207">
        <v>1</v>
      </c>
      <c r="K21" s="128">
        <v>0</v>
      </c>
      <c r="L21" s="128">
        <v>0</v>
      </c>
      <c r="M21" s="128">
        <v>0</v>
      </c>
      <c r="N21" s="128">
        <v>0</v>
      </c>
      <c r="O21" s="206">
        <v>0</v>
      </c>
    </row>
    <row r="22" spans="1:15" ht="38.25" customHeight="1" x14ac:dyDescent="0.25">
      <c r="A22" s="868"/>
      <c r="B22" s="341" t="s">
        <v>403</v>
      </c>
      <c r="C22" s="138">
        <v>0</v>
      </c>
      <c r="D22" s="128" t="s">
        <v>402</v>
      </c>
      <c r="E22" s="128">
        <v>0</v>
      </c>
      <c r="F22" s="128">
        <v>0</v>
      </c>
      <c r="G22" s="128">
        <v>0</v>
      </c>
      <c r="H22" s="207">
        <v>1</v>
      </c>
      <c r="I22" s="207">
        <v>1</v>
      </c>
      <c r="J22" s="207">
        <v>1</v>
      </c>
      <c r="K22" s="128">
        <v>0</v>
      </c>
      <c r="L22" s="128">
        <v>0</v>
      </c>
      <c r="M22" s="128">
        <v>0</v>
      </c>
      <c r="N22" s="128">
        <v>0</v>
      </c>
      <c r="O22" s="206">
        <v>0</v>
      </c>
    </row>
    <row r="23" spans="1:15" ht="63.75" customHeight="1" x14ac:dyDescent="0.25">
      <c r="A23" s="868"/>
      <c r="B23" s="341" t="s">
        <v>1065</v>
      </c>
      <c r="C23" s="82">
        <v>0</v>
      </c>
      <c r="D23" s="130" t="s">
        <v>405</v>
      </c>
      <c r="E23" s="128">
        <v>0</v>
      </c>
      <c r="F23" s="128">
        <v>0</v>
      </c>
      <c r="G23" s="128">
        <v>0</v>
      </c>
      <c r="H23" s="128">
        <v>0</v>
      </c>
      <c r="I23" s="128">
        <v>0</v>
      </c>
      <c r="J23" s="128">
        <v>0</v>
      </c>
      <c r="K23" s="128">
        <v>0</v>
      </c>
      <c r="L23" s="128">
        <v>0</v>
      </c>
      <c r="M23" s="207">
        <v>1</v>
      </c>
      <c r="N23" s="128">
        <v>0</v>
      </c>
      <c r="O23" s="206">
        <v>0</v>
      </c>
    </row>
    <row r="24" spans="1:15" ht="24.75" customHeight="1" x14ac:dyDescent="0.25">
      <c r="A24" s="868"/>
      <c r="B24" s="341" t="s">
        <v>408</v>
      </c>
      <c r="C24" s="304">
        <v>1</v>
      </c>
      <c r="D24" s="130" t="s">
        <v>409</v>
      </c>
      <c r="E24" s="128">
        <v>0</v>
      </c>
      <c r="F24" s="128">
        <v>0</v>
      </c>
      <c r="G24" s="128">
        <v>0</v>
      </c>
      <c r="H24" s="128">
        <v>0</v>
      </c>
      <c r="I24" s="128">
        <v>0</v>
      </c>
      <c r="J24" s="128">
        <v>0</v>
      </c>
      <c r="K24" s="128">
        <v>0</v>
      </c>
      <c r="L24" s="128">
        <v>0</v>
      </c>
      <c r="M24" s="128">
        <v>0</v>
      </c>
      <c r="N24" s="207">
        <v>1</v>
      </c>
      <c r="O24" s="206">
        <v>0</v>
      </c>
    </row>
    <row r="25" spans="1:15" ht="42" customHeight="1" x14ac:dyDescent="0.25">
      <c r="A25" s="868"/>
      <c r="B25" s="341" t="s">
        <v>824</v>
      </c>
      <c r="C25" s="82">
        <v>0</v>
      </c>
      <c r="D25" s="130" t="s">
        <v>410</v>
      </c>
      <c r="E25" s="128">
        <v>0</v>
      </c>
      <c r="F25" s="128">
        <v>0</v>
      </c>
      <c r="G25" s="207">
        <v>1</v>
      </c>
      <c r="H25" s="207">
        <v>1</v>
      </c>
      <c r="I25" s="207">
        <v>1</v>
      </c>
      <c r="J25" s="207">
        <v>1</v>
      </c>
      <c r="K25" s="128">
        <v>0</v>
      </c>
      <c r="L25" s="128">
        <v>0</v>
      </c>
      <c r="M25" s="128">
        <v>0</v>
      </c>
      <c r="N25" s="128">
        <v>0</v>
      </c>
      <c r="O25" s="206">
        <v>0</v>
      </c>
    </row>
    <row r="26" spans="1:15" ht="31.5" customHeight="1" x14ac:dyDescent="0.25">
      <c r="A26" s="868"/>
      <c r="B26" s="341" t="s">
        <v>418</v>
      </c>
      <c r="C26" s="82">
        <v>0</v>
      </c>
      <c r="D26" s="130" t="s">
        <v>414</v>
      </c>
      <c r="E26" s="128">
        <v>0</v>
      </c>
      <c r="F26" s="207">
        <v>1</v>
      </c>
      <c r="G26" s="128">
        <v>0</v>
      </c>
      <c r="H26" s="128">
        <v>0</v>
      </c>
      <c r="I26" s="128">
        <v>0</v>
      </c>
      <c r="J26" s="128">
        <v>0</v>
      </c>
      <c r="K26" s="128">
        <v>0</v>
      </c>
      <c r="L26" s="128">
        <v>0</v>
      </c>
      <c r="M26" s="128">
        <v>0</v>
      </c>
      <c r="N26" s="128">
        <v>0</v>
      </c>
      <c r="O26" s="206">
        <v>0</v>
      </c>
    </row>
    <row r="27" spans="1:15" ht="31.5" customHeight="1" x14ac:dyDescent="0.25">
      <c r="A27" s="846" t="s">
        <v>85</v>
      </c>
      <c r="B27" s="341" t="s">
        <v>115</v>
      </c>
      <c r="C27" s="303">
        <v>1</v>
      </c>
      <c r="D27" s="128" t="s">
        <v>421</v>
      </c>
      <c r="E27" s="207">
        <v>1</v>
      </c>
      <c r="F27" s="128">
        <v>0</v>
      </c>
      <c r="G27" s="128">
        <v>0</v>
      </c>
      <c r="H27" s="128">
        <v>0</v>
      </c>
      <c r="I27" s="128">
        <v>0</v>
      </c>
      <c r="J27" s="128">
        <v>0</v>
      </c>
      <c r="K27" s="128">
        <v>0</v>
      </c>
      <c r="L27" s="128">
        <v>0</v>
      </c>
      <c r="M27" s="128">
        <v>0</v>
      </c>
      <c r="N27" s="128">
        <v>0</v>
      </c>
      <c r="O27" s="206">
        <v>0</v>
      </c>
    </row>
    <row r="28" spans="1:15" ht="31.5" customHeight="1" x14ac:dyDescent="0.25">
      <c r="A28" s="847"/>
      <c r="B28" s="341" t="s">
        <v>401</v>
      </c>
      <c r="C28" s="138">
        <v>0</v>
      </c>
      <c r="D28" s="128" t="s">
        <v>402</v>
      </c>
      <c r="E28" s="128">
        <v>0</v>
      </c>
      <c r="F28" s="128">
        <v>0</v>
      </c>
      <c r="G28" s="128">
        <v>0</v>
      </c>
      <c r="H28" s="207">
        <v>1</v>
      </c>
      <c r="I28" s="207">
        <v>1</v>
      </c>
      <c r="J28" s="207">
        <v>1</v>
      </c>
      <c r="K28" s="128">
        <v>0</v>
      </c>
      <c r="L28" s="128">
        <v>0</v>
      </c>
      <c r="M28" s="128">
        <v>0</v>
      </c>
      <c r="N28" s="128">
        <v>0</v>
      </c>
      <c r="O28" s="206">
        <v>0</v>
      </c>
    </row>
    <row r="29" spans="1:15" ht="31.5" customHeight="1" x14ac:dyDescent="0.25">
      <c r="A29" s="847"/>
      <c r="B29" s="341" t="s">
        <v>403</v>
      </c>
      <c r="C29" s="138">
        <v>0</v>
      </c>
      <c r="D29" s="128" t="s">
        <v>402</v>
      </c>
      <c r="E29" s="128">
        <v>0</v>
      </c>
      <c r="F29" s="128">
        <v>0</v>
      </c>
      <c r="G29" s="128">
        <v>0</v>
      </c>
      <c r="H29" s="207">
        <v>1</v>
      </c>
      <c r="I29" s="207">
        <v>1</v>
      </c>
      <c r="J29" s="207">
        <v>1</v>
      </c>
      <c r="K29" s="128">
        <v>0</v>
      </c>
      <c r="L29" s="128">
        <v>0</v>
      </c>
      <c r="M29" s="128">
        <v>0</v>
      </c>
      <c r="N29" s="128">
        <v>0</v>
      </c>
      <c r="O29" s="206">
        <v>0</v>
      </c>
    </row>
    <row r="30" spans="1:15" ht="31.5" customHeight="1" x14ac:dyDescent="0.25">
      <c r="A30" s="847"/>
      <c r="B30" s="341" t="s">
        <v>400</v>
      </c>
      <c r="C30" s="138">
        <v>0</v>
      </c>
      <c r="D30" s="128" t="s">
        <v>422</v>
      </c>
      <c r="E30" s="128">
        <v>0</v>
      </c>
      <c r="F30" s="128">
        <v>0</v>
      </c>
      <c r="G30" s="128">
        <v>0</v>
      </c>
      <c r="H30" s="207">
        <v>1</v>
      </c>
      <c r="I30" s="207">
        <v>1</v>
      </c>
      <c r="J30" s="207">
        <v>1</v>
      </c>
      <c r="K30" s="128">
        <v>0</v>
      </c>
      <c r="L30" s="128">
        <v>0</v>
      </c>
      <c r="M30" s="128">
        <v>0</v>
      </c>
      <c r="N30" s="128">
        <v>0</v>
      </c>
      <c r="O30" s="206">
        <v>0</v>
      </c>
    </row>
    <row r="31" spans="1:15" ht="31.5" customHeight="1" x14ac:dyDescent="0.25">
      <c r="A31" s="850"/>
      <c r="B31" s="341" t="s">
        <v>418</v>
      </c>
      <c r="C31" s="138">
        <v>0</v>
      </c>
      <c r="D31" s="128" t="s">
        <v>414</v>
      </c>
      <c r="E31" s="128">
        <v>0</v>
      </c>
      <c r="F31" s="207">
        <v>1</v>
      </c>
      <c r="G31" s="128">
        <v>0</v>
      </c>
      <c r="H31" s="128">
        <v>0</v>
      </c>
      <c r="I31" s="128">
        <v>0</v>
      </c>
      <c r="J31" s="128">
        <v>0</v>
      </c>
      <c r="K31" s="128">
        <v>0</v>
      </c>
      <c r="L31" s="128">
        <v>0</v>
      </c>
      <c r="M31" s="207">
        <v>1</v>
      </c>
      <c r="N31" s="128">
        <v>0</v>
      </c>
      <c r="O31" s="206">
        <v>0</v>
      </c>
    </row>
    <row r="32" spans="1:15" ht="34.5" customHeight="1" x14ac:dyDescent="0.25">
      <c r="A32" s="862" t="s">
        <v>86</v>
      </c>
      <c r="B32" s="341" t="s">
        <v>423</v>
      </c>
      <c r="C32" s="303">
        <v>1</v>
      </c>
      <c r="D32" s="128" t="s">
        <v>810</v>
      </c>
      <c r="E32" s="207">
        <v>1</v>
      </c>
      <c r="F32" s="128">
        <v>0</v>
      </c>
      <c r="G32" s="207">
        <v>1</v>
      </c>
      <c r="H32" s="207">
        <v>1</v>
      </c>
      <c r="I32" s="207">
        <v>1</v>
      </c>
      <c r="J32" s="207">
        <v>1</v>
      </c>
      <c r="K32" s="207">
        <v>1</v>
      </c>
      <c r="L32" s="207">
        <v>1</v>
      </c>
      <c r="M32" s="207">
        <v>1</v>
      </c>
      <c r="N32" s="207">
        <v>1</v>
      </c>
      <c r="O32" s="206">
        <v>0</v>
      </c>
    </row>
    <row r="33" spans="1:15" ht="34.5" customHeight="1" x14ac:dyDescent="0.25">
      <c r="A33" s="863"/>
      <c r="B33" s="341" t="s">
        <v>418</v>
      </c>
      <c r="C33" s="138">
        <v>0</v>
      </c>
      <c r="D33" s="128" t="s">
        <v>414</v>
      </c>
      <c r="E33" s="128">
        <v>0</v>
      </c>
      <c r="F33" s="207">
        <v>1</v>
      </c>
      <c r="G33" s="128">
        <v>0</v>
      </c>
      <c r="H33" s="128">
        <v>0</v>
      </c>
      <c r="I33" s="128">
        <v>0</v>
      </c>
      <c r="J33" s="128">
        <v>0</v>
      </c>
      <c r="K33" s="128">
        <v>0</v>
      </c>
      <c r="L33" s="128">
        <v>0</v>
      </c>
      <c r="M33" s="207">
        <v>1</v>
      </c>
      <c r="N33" s="128">
        <v>0</v>
      </c>
      <c r="O33" s="206">
        <v>0</v>
      </c>
    </row>
    <row r="34" spans="1:15" ht="34.5" customHeight="1" x14ac:dyDescent="0.25">
      <c r="A34" s="863"/>
      <c r="B34" s="341" t="s">
        <v>408</v>
      </c>
      <c r="C34" s="303">
        <v>1</v>
      </c>
      <c r="D34" s="128" t="s">
        <v>409</v>
      </c>
      <c r="E34" s="128">
        <v>0</v>
      </c>
      <c r="F34" s="128">
        <v>0</v>
      </c>
      <c r="G34" s="128">
        <v>0</v>
      </c>
      <c r="H34" s="128">
        <v>0</v>
      </c>
      <c r="I34" s="128">
        <v>0</v>
      </c>
      <c r="J34" s="128">
        <v>0</v>
      </c>
      <c r="K34" s="128">
        <v>0</v>
      </c>
      <c r="L34" s="128">
        <v>0</v>
      </c>
      <c r="M34" s="128">
        <v>0</v>
      </c>
      <c r="N34" s="207">
        <v>1</v>
      </c>
      <c r="O34" s="206">
        <v>0</v>
      </c>
    </row>
    <row r="35" spans="1:15" ht="57.75" customHeight="1" x14ac:dyDescent="0.25">
      <c r="A35" s="863"/>
      <c r="B35" s="341" t="s">
        <v>813</v>
      </c>
      <c r="C35" s="138">
        <v>1</v>
      </c>
      <c r="D35" s="128" t="s">
        <v>811</v>
      </c>
      <c r="E35" s="128">
        <v>0</v>
      </c>
      <c r="F35" s="128">
        <v>0</v>
      </c>
      <c r="G35" s="128">
        <v>0</v>
      </c>
      <c r="H35" s="128">
        <v>0</v>
      </c>
      <c r="I35" s="128">
        <v>0</v>
      </c>
      <c r="J35" s="128">
        <v>0</v>
      </c>
      <c r="K35" s="128">
        <v>0</v>
      </c>
      <c r="L35" s="128">
        <v>0</v>
      </c>
      <c r="M35" s="128">
        <v>0</v>
      </c>
      <c r="N35" s="207">
        <v>1</v>
      </c>
      <c r="O35" s="206">
        <v>0</v>
      </c>
    </row>
    <row r="36" spans="1:15" ht="34.5" customHeight="1" x14ac:dyDescent="0.25">
      <c r="A36" s="863"/>
      <c r="B36" s="341" t="s">
        <v>424</v>
      </c>
      <c r="C36" s="138">
        <v>0</v>
      </c>
      <c r="D36" s="128" t="s">
        <v>425</v>
      </c>
      <c r="E36" s="128">
        <v>0</v>
      </c>
      <c r="F36" s="128">
        <v>0</v>
      </c>
      <c r="G36" s="128">
        <v>0</v>
      </c>
      <c r="H36" s="207">
        <v>0</v>
      </c>
      <c r="I36" s="207">
        <v>1</v>
      </c>
      <c r="J36" s="207">
        <v>0</v>
      </c>
      <c r="K36" s="128">
        <v>0</v>
      </c>
      <c r="L36" s="128">
        <v>0</v>
      </c>
      <c r="M36" s="128">
        <v>0</v>
      </c>
      <c r="N36" s="128">
        <v>0</v>
      </c>
      <c r="O36" s="206">
        <v>0</v>
      </c>
    </row>
    <row r="37" spans="1:15" ht="51.75" customHeight="1" x14ac:dyDescent="0.25">
      <c r="A37" s="863"/>
      <c r="B37" s="341" t="s">
        <v>426</v>
      </c>
      <c r="C37" s="138">
        <v>0</v>
      </c>
      <c r="D37" s="128" t="s">
        <v>427</v>
      </c>
      <c r="E37" s="128">
        <v>0</v>
      </c>
      <c r="F37" s="128">
        <v>0</v>
      </c>
      <c r="G37" s="128">
        <v>0</v>
      </c>
      <c r="H37" s="207">
        <v>1</v>
      </c>
      <c r="I37" s="207">
        <v>1</v>
      </c>
      <c r="J37" s="207">
        <v>1</v>
      </c>
      <c r="K37" s="128">
        <v>0</v>
      </c>
      <c r="L37" s="128">
        <v>0</v>
      </c>
      <c r="M37" s="128">
        <v>0</v>
      </c>
      <c r="N37" s="128">
        <v>0</v>
      </c>
      <c r="O37" s="206">
        <v>0</v>
      </c>
    </row>
    <row r="38" spans="1:15" ht="66" customHeight="1" x14ac:dyDescent="0.25">
      <c r="A38" s="863"/>
      <c r="B38" s="341" t="s">
        <v>428</v>
      </c>
      <c r="C38" s="138">
        <v>0</v>
      </c>
      <c r="D38" s="128" t="s">
        <v>427</v>
      </c>
      <c r="E38" s="128">
        <v>0</v>
      </c>
      <c r="F38" s="128">
        <v>0</v>
      </c>
      <c r="G38" s="128">
        <v>0</v>
      </c>
      <c r="H38" s="207">
        <v>1</v>
      </c>
      <c r="I38" s="207">
        <v>1</v>
      </c>
      <c r="J38" s="207">
        <v>1</v>
      </c>
      <c r="K38" s="128">
        <v>0</v>
      </c>
      <c r="L38" s="128">
        <v>0</v>
      </c>
      <c r="M38" s="128">
        <v>0</v>
      </c>
      <c r="N38" s="128">
        <v>0</v>
      </c>
      <c r="O38" s="206">
        <v>0</v>
      </c>
    </row>
    <row r="39" spans="1:15" ht="32.25" customHeight="1" x14ac:dyDescent="0.25">
      <c r="A39" s="863"/>
      <c r="B39" s="341" t="s">
        <v>587</v>
      </c>
      <c r="C39" s="138">
        <v>0</v>
      </c>
      <c r="D39" s="128" t="s">
        <v>812</v>
      </c>
      <c r="E39" s="128">
        <v>0</v>
      </c>
      <c r="F39" s="128">
        <v>0</v>
      </c>
      <c r="G39" s="128">
        <v>0</v>
      </c>
      <c r="H39" s="128">
        <v>0</v>
      </c>
      <c r="I39" s="128">
        <v>0</v>
      </c>
      <c r="J39" s="128">
        <v>0</v>
      </c>
      <c r="K39" s="128">
        <v>0</v>
      </c>
      <c r="L39" s="128">
        <v>0</v>
      </c>
      <c r="M39" s="207">
        <v>1</v>
      </c>
      <c r="N39" s="128">
        <v>0</v>
      </c>
      <c r="O39" s="206">
        <v>0</v>
      </c>
    </row>
    <row r="40" spans="1:15" ht="63.75" customHeight="1" x14ac:dyDescent="0.25">
      <c r="A40" s="869"/>
      <c r="B40" s="341" t="s">
        <v>814</v>
      </c>
      <c r="C40" s="138">
        <v>0</v>
      </c>
      <c r="D40" s="128" t="s">
        <v>405</v>
      </c>
      <c r="E40" s="128">
        <v>0</v>
      </c>
      <c r="F40" s="128">
        <v>0</v>
      </c>
      <c r="G40" s="128">
        <v>0</v>
      </c>
      <c r="H40" s="128">
        <v>0</v>
      </c>
      <c r="I40" s="128">
        <v>0</v>
      </c>
      <c r="J40" s="128">
        <v>0</v>
      </c>
      <c r="K40" s="128">
        <v>0</v>
      </c>
      <c r="L40" s="128">
        <v>0</v>
      </c>
      <c r="M40" s="207">
        <v>1</v>
      </c>
      <c r="N40" s="128">
        <v>0</v>
      </c>
      <c r="O40" s="206">
        <v>0</v>
      </c>
    </row>
    <row r="41" spans="1:15" ht="40.5" customHeight="1" x14ac:dyDescent="0.25">
      <c r="A41" s="858" t="s">
        <v>19</v>
      </c>
      <c r="B41" s="342" t="s">
        <v>419</v>
      </c>
      <c r="C41" s="304">
        <v>1</v>
      </c>
      <c r="D41" s="305" t="s">
        <v>429</v>
      </c>
      <c r="E41" s="170">
        <v>1</v>
      </c>
      <c r="F41" s="130">
        <v>0</v>
      </c>
      <c r="G41" s="130">
        <v>0</v>
      </c>
      <c r="H41" s="130">
        <v>0</v>
      </c>
      <c r="I41" s="130">
        <v>0</v>
      </c>
      <c r="J41" s="130">
        <v>0</v>
      </c>
      <c r="K41" s="170">
        <v>1</v>
      </c>
      <c r="L41" s="130">
        <v>0</v>
      </c>
      <c r="M41" s="130">
        <v>0</v>
      </c>
      <c r="N41" s="130">
        <v>0</v>
      </c>
      <c r="O41" s="133">
        <v>0</v>
      </c>
    </row>
    <row r="42" spans="1:15" ht="44.25" customHeight="1" x14ac:dyDescent="0.25">
      <c r="A42" s="858"/>
      <c r="B42" s="342" t="s">
        <v>419</v>
      </c>
      <c r="C42" s="82">
        <v>0</v>
      </c>
      <c r="D42" s="305" t="s">
        <v>410</v>
      </c>
      <c r="E42" s="130">
        <v>0</v>
      </c>
      <c r="F42" s="130">
        <v>0</v>
      </c>
      <c r="G42" s="130">
        <v>0</v>
      </c>
      <c r="H42" s="170">
        <v>1</v>
      </c>
      <c r="I42" s="170">
        <v>1</v>
      </c>
      <c r="J42" s="170">
        <v>1</v>
      </c>
      <c r="K42" s="130">
        <v>0</v>
      </c>
      <c r="L42" s="130">
        <v>0</v>
      </c>
      <c r="M42" s="130">
        <v>0</v>
      </c>
      <c r="N42" s="130">
        <v>0</v>
      </c>
      <c r="O42" s="133">
        <v>0</v>
      </c>
    </row>
    <row r="43" spans="1:15" ht="23.25" customHeight="1" x14ac:dyDescent="0.25">
      <c r="A43" s="858"/>
      <c r="B43" s="342" t="s">
        <v>400</v>
      </c>
      <c r="C43" s="82">
        <v>0</v>
      </c>
      <c r="D43" s="305" t="s">
        <v>420</v>
      </c>
      <c r="E43" s="130">
        <v>0</v>
      </c>
      <c r="F43" s="130">
        <v>0</v>
      </c>
      <c r="G43" s="130">
        <v>0</v>
      </c>
      <c r="H43" s="130">
        <v>0</v>
      </c>
      <c r="I43" s="130">
        <v>0</v>
      </c>
      <c r="J43" s="130">
        <v>0</v>
      </c>
      <c r="K43" s="170">
        <v>1</v>
      </c>
      <c r="L43" s="170">
        <v>1</v>
      </c>
      <c r="M43" s="130">
        <v>0</v>
      </c>
      <c r="N43" s="130">
        <v>0</v>
      </c>
      <c r="O43" s="133">
        <v>0</v>
      </c>
    </row>
    <row r="44" spans="1:15" ht="23.25" customHeight="1" x14ac:dyDescent="0.25">
      <c r="A44" s="858"/>
      <c r="B44" s="342" t="s">
        <v>400</v>
      </c>
      <c r="C44" s="82">
        <v>0</v>
      </c>
      <c r="D44" s="305" t="s">
        <v>411</v>
      </c>
      <c r="E44" s="130">
        <v>0</v>
      </c>
      <c r="F44" s="130">
        <v>0</v>
      </c>
      <c r="G44" s="130">
        <v>0</v>
      </c>
      <c r="H44" s="130">
        <v>0</v>
      </c>
      <c r="I44" s="130">
        <v>0</v>
      </c>
      <c r="J44" s="130">
        <v>0</v>
      </c>
      <c r="K44" s="170">
        <v>1</v>
      </c>
      <c r="L44" s="170">
        <v>1</v>
      </c>
      <c r="M44" s="130">
        <v>0</v>
      </c>
      <c r="N44" s="130">
        <v>0</v>
      </c>
      <c r="O44" s="133">
        <v>0</v>
      </c>
    </row>
    <row r="45" spans="1:15" ht="46.5" customHeight="1" x14ac:dyDescent="0.25">
      <c r="A45" s="858"/>
      <c r="B45" s="342" t="s">
        <v>430</v>
      </c>
      <c r="C45" s="82">
        <v>0</v>
      </c>
      <c r="D45" s="305" t="s">
        <v>431</v>
      </c>
      <c r="E45" s="130">
        <v>0</v>
      </c>
      <c r="F45" s="130">
        <v>0</v>
      </c>
      <c r="G45" s="130">
        <v>0</v>
      </c>
      <c r="H45" s="170">
        <v>1</v>
      </c>
      <c r="I45" s="170">
        <v>1</v>
      </c>
      <c r="J45" s="170">
        <v>1</v>
      </c>
      <c r="K45" s="130">
        <v>0</v>
      </c>
      <c r="L45" s="130">
        <v>0</v>
      </c>
      <c r="M45" s="130">
        <v>0</v>
      </c>
      <c r="N45" s="130">
        <v>0</v>
      </c>
      <c r="O45" s="133">
        <v>0</v>
      </c>
    </row>
    <row r="46" spans="1:15" ht="60" customHeight="1" x14ac:dyDescent="0.25">
      <c r="A46" s="858"/>
      <c r="B46" s="342" t="s">
        <v>432</v>
      </c>
      <c r="C46" s="82">
        <v>0</v>
      </c>
      <c r="D46" s="130" t="s">
        <v>431</v>
      </c>
      <c r="E46" s="130">
        <v>0</v>
      </c>
      <c r="F46" s="130">
        <v>0</v>
      </c>
      <c r="G46" s="130">
        <v>0</v>
      </c>
      <c r="H46" s="170">
        <v>1</v>
      </c>
      <c r="I46" s="170">
        <v>1</v>
      </c>
      <c r="J46" s="170">
        <v>1</v>
      </c>
      <c r="K46" s="130">
        <v>0</v>
      </c>
      <c r="L46" s="130">
        <v>0</v>
      </c>
      <c r="M46" s="130">
        <v>0</v>
      </c>
      <c r="N46" s="130">
        <v>0</v>
      </c>
      <c r="O46" s="133">
        <v>0</v>
      </c>
    </row>
    <row r="47" spans="1:15" ht="33" customHeight="1" x14ac:dyDescent="0.25">
      <c r="A47" s="858"/>
      <c r="B47" s="342" t="s">
        <v>419</v>
      </c>
      <c r="C47" s="304">
        <v>1</v>
      </c>
      <c r="D47" s="130" t="s">
        <v>821</v>
      </c>
      <c r="E47" s="170">
        <v>1</v>
      </c>
      <c r="F47" s="130">
        <v>0</v>
      </c>
      <c r="G47" s="130">
        <v>0</v>
      </c>
      <c r="H47" s="130">
        <v>0</v>
      </c>
      <c r="I47" s="130">
        <v>0</v>
      </c>
      <c r="J47" s="130">
        <v>0</v>
      </c>
      <c r="K47" s="170">
        <v>1</v>
      </c>
      <c r="L47" s="130">
        <v>0</v>
      </c>
      <c r="M47" s="130">
        <v>0</v>
      </c>
      <c r="N47" s="130">
        <v>0</v>
      </c>
      <c r="O47" s="133">
        <v>0</v>
      </c>
    </row>
    <row r="48" spans="1:15" ht="32.25" customHeight="1" x14ac:dyDescent="0.25">
      <c r="A48" s="858"/>
      <c r="B48" s="342" t="s">
        <v>419</v>
      </c>
      <c r="C48" s="82">
        <v>0</v>
      </c>
      <c r="D48" s="130" t="s">
        <v>822</v>
      </c>
      <c r="E48" s="170">
        <v>1</v>
      </c>
      <c r="F48" s="130">
        <v>0</v>
      </c>
      <c r="G48" s="130">
        <v>0</v>
      </c>
      <c r="H48" s="130">
        <v>0</v>
      </c>
      <c r="I48" s="130">
        <v>0</v>
      </c>
      <c r="J48" s="130">
        <v>0</v>
      </c>
      <c r="K48" s="170">
        <v>1</v>
      </c>
      <c r="L48" s="130">
        <v>0</v>
      </c>
      <c r="M48" s="130">
        <v>0</v>
      </c>
      <c r="N48" s="130">
        <v>0</v>
      </c>
      <c r="O48" s="133">
        <v>0</v>
      </c>
    </row>
    <row r="49" spans="1:15" ht="33" customHeight="1" x14ac:dyDescent="0.25">
      <c r="A49" s="858"/>
      <c r="B49" s="342" t="s">
        <v>419</v>
      </c>
      <c r="C49" s="82">
        <v>0</v>
      </c>
      <c r="D49" s="130" t="s">
        <v>823</v>
      </c>
      <c r="E49" s="170">
        <v>1</v>
      </c>
      <c r="F49" s="130">
        <v>0</v>
      </c>
      <c r="G49" s="130">
        <v>0</v>
      </c>
      <c r="H49" s="130">
        <v>0</v>
      </c>
      <c r="I49" s="130">
        <v>0</v>
      </c>
      <c r="J49" s="130">
        <v>0</v>
      </c>
      <c r="K49" s="170">
        <v>1</v>
      </c>
      <c r="L49" s="130">
        <v>0</v>
      </c>
      <c r="M49" s="130">
        <v>0</v>
      </c>
      <c r="N49" s="130">
        <v>0</v>
      </c>
      <c r="O49" s="133">
        <v>0</v>
      </c>
    </row>
    <row r="50" spans="1:15" ht="33" customHeight="1" x14ac:dyDescent="0.25">
      <c r="A50" s="858"/>
      <c r="B50" s="342" t="s">
        <v>419</v>
      </c>
      <c r="C50" s="82">
        <v>0</v>
      </c>
      <c r="D50" s="130" t="s">
        <v>429</v>
      </c>
      <c r="E50" s="170">
        <v>1</v>
      </c>
      <c r="F50" s="130">
        <v>0</v>
      </c>
      <c r="G50" s="130">
        <v>0</v>
      </c>
      <c r="H50" s="130">
        <v>0</v>
      </c>
      <c r="I50" s="130">
        <v>0</v>
      </c>
      <c r="J50" s="130">
        <v>0</v>
      </c>
      <c r="K50" s="170">
        <v>1</v>
      </c>
      <c r="L50" s="130">
        <v>0</v>
      </c>
      <c r="M50" s="130">
        <v>0</v>
      </c>
      <c r="N50" s="170">
        <v>0</v>
      </c>
      <c r="O50" s="206">
        <v>0</v>
      </c>
    </row>
    <row r="51" spans="1:15" ht="32.25" customHeight="1" x14ac:dyDescent="0.25">
      <c r="A51" s="858"/>
      <c r="B51" s="342" t="s">
        <v>824</v>
      </c>
      <c r="C51" s="82">
        <v>0</v>
      </c>
      <c r="D51" s="305" t="s">
        <v>410</v>
      </c>
      <c r="E51" s="130">
        <v>0</v>
      </c>
      <c r="F51" s="130">
        <v>0</v>
      </c>
      <c r="G51" s="130">
        <v>0</v>
      </c>
      <c r="H51" s="170">
        <v>1</v>
      </c>
      <c r="I51" s="170">
        <v>1</v>
      </c>
      <c r="J51" s="170">
        <v>1</v>
      </c>
      <c r="K51" s="130">
        <v>0</v>
      </c>
      <c r="L51" s="130">
        <v>0</v>
      </c>
      <c r="M51" s="130">
        <v>0</v>
      </c>
      <c r="N51" s="130">
        <v>0</v>
      </c>
      <c r="O51" s="206">
        <v>0</v>
      </c>
    </row>
    <row r="52" spans="1:15" ht="25.5" customHeight="1" x14ac:dyDescent="0.25">
      <c r="A52" s="858"/>
      <c r="B52" s="343" t="s">
        <v>400</v>
      </c>
      <c r="C52" s="82">
        <v>0</v>
      </c>
      <c r="D52" s="130" t="s">
        <v>420</v>
      </c>
      <c r="E52" s="130">
        <v>0</v>
      </c>
      <c r="F52" s="130">
        <v>0</v>
      </c>
      <c r="G52" s="130">
        <v>0</v>
      </c>
      <c r="H52" s="130">
        <v>0</v>
      </c>
      <c r="I52" s="130">
        <v>0</v>
      </c>
      <c r="J52" s="130">
        <v>0</v>
      </c>
      <c r="K52" s="170">
        <v>1</v>
      </c>
      <c r="L52" s="170">
        <v>1</v>
      </c>
      <c r="M52" s="130">
        <v>0</v>
      </c>
      <c r="N52" s="130">
        <v>0</v>
      </c>
      <c r="O52" s="206">
        <v>0</v>
      </c>
    </row>
    <row r="53" spans="1:15" ht="25.5" customHeight="1" x14ac:dyDescent="0.25">
      <c r="A53" s="862" t="s">
        <v>20</v>
      </c>
      <c r="B53" s="342" t="s">
        <v>400</v>
      </c>
      <c r="C53" s="304">
        <v>1</v>
      </c>
      <c r="D53" s="305">
        <v>42045</v>
      </c>
      <c r="E53" s="170">
        <v>1</v>
      </c>
      <c r="F53" s="130">
        <v>0</v>
      </c>
      <c r="G53" s="130">
        <v>0</v>
      </c>
      <c r="H53" s="130">
        <v>0</v>
      </c>
      <c r="I53" s="130">
        <v>0</v>
      </c>
      <c r="J53" s="130">
        <v>0</v>
      </c>
      <c r="K53" s="170">
        <v>1</v>
      </c>
      <c r="L53" s="130">
        <v>0</v>
      </c>
      <c r="M53" s="130">
        <v>0</v>
      </c>
      <c r="N53" s="130">
        <v>0</v>
      </c>
      <c r="O53" s="206">
        <v>0</v>
      </c>
    </row>
    <row r="54" spans="1:15" ht="25.5" customHeight="1" x14ac:dyDescent="0.25">
      <c r="A54" s="863"/>
      <c r="B54" s="342" t="s">
        <v>400</v>
      </c>
      <c r="C54" s="82">
        <v>0</v>
      </c>
      <c r="D54" s="305">
        <v>42045</v>
      </c>
      <c r="E54" s="306">
        <v>1</v>
      </c>
      <c r="F54" s="307">
        <v>0</v>
      </c>
      <c r="G54" s="307">
        <v>0</v>
      </c>
      <c r="H54" s="307">
        <v>0</v>
      </c>
      <c r="I54" s="307">
        <v>0</v>
      </c>
      <c r="J54" s="307">
        <v>0</v>
      </c>
      <c r="K54" s="306">
        <v>1</v>
      </c>
      <c r="L54" s="130">
        <v>0</v>
      </c>
      <c r="M54" s="130">
        <v>0</v>
      </c>
      <c r="N54" s="130">
        <v>0</v>
      </c>
      <c r="O54" s="206">
        <v>0</v>
      </c>
    </row>
    <row r="55" spans="1:15" ht="32.25" customHeight="1" x14ac:dyDescent="0.25">
      <c r="A55" s="863"/>
      <c r="B55" s="342" t="s">
        <v>401</v>
      </c>
      <c r="C55" s="82">
        <v>0</v>
      </c>
      <c r="D55" s="130" t="s">
        <v>402</v>
      </c>
      <c r="E55" s="130">
        <v>0</v>
      </c>
      <c r="F55" s="130">
        <v>0</v>
      </c>
      <c r="G55" s="130">
        <v>0</v>
      </c>
      <c r="H55" s="170">
        <v>1</v>
      </c>
      <c r="I55" s="170">
        <v>1</v>
      </c>
      <c r="J55" s="170">
        <v>1</v>
      </c>
      <c r="K55" s="130">
        <v>0</v>
      </c>
      <c r="L55" s="130">
        <v>0</v>
      </c>
      <c r="M55" s="130">
        <v>0</v>
      </c>
      <c r="N55" s="130">
        <v>0</v>
      </c>
      <c r="O55" s="206">
        <v>0</v>
      </c>
    </row>
    <row r="56" spans="1:15" ht="35.25" customHeight="1" x14ac:dyDescent="0.25">
      <c r="A56" s="863"/>
      <c r="B56" s="342" t="s">
        <v>403</v>
      </c>
      <c r="C56" s="82">
        <v>0</v>
      </c>
      <c r="D56" s="130" t="s">
        <v>433</v>
      </c>
      <c r="E56" s="130">
        <v>0</v>
      </c>
      <c r="F56" s="130">
        <v>0</v>
      </c>
      <c r="G56" s="130">
        <v>0</v>
      </c>
      <c r="H56" s="170">
        <v>1</v>
      </c>
      <c r="I56" s="170">
        <v>1</v>
      </c>
      <c r="J56" s="170">
        <v>1</v>
      </c>
      <c r="K56" s="130">
        <v>0</v>
      </c>
      <c r="L56" s="130">
        <v>0</v>
      </c>
      <c r="M56" s="130">
        <v>0</v>
      </c>
      <c r="N56" s="130">
        <v>0</v>
      </c>
      <c r="O56" s="206">
        <v>0</v>
      </c>
    </row>
    <row r="57" spans="1:15" ht="25.5" customHeight="1" x14ac:dyDescent="0.25">
      <c r="A57" s="863"/>
      <c r="B57" s="342" t="s">
        <v>408</v>
      </c>
      <c r="C57" s="304">
        <v>1</v>
      </c>
      <c r="D57" s="130" t="s">
        <v>434</v>
      </c>
      <c r="E57" s="130">
        <v>0</v>
      </c>
      <c r="F57" s="130">
        <v>0</v>
      </c>
      <c r="G57" s="130">
        <v>0</v>
      </c>
      <c r="H57" s="130">
        <v>0</v>
      </c>
      <c r="I57" s="130">
        <v>0</v>
      </c>
      <c r="J57" s="130">
        <v>0</v>
      </c>
      <c r="K57" s="130">
        <v>0</v>
      </c>
      <c r="L57" s="130">
        <v>0</v>
      </c>
      <c r="M57" s="307">
        <v>0</v>
      </c>
      <c r="N57" s="306">
        <v>1</v>
      </c>
      <c r="O57" s="206">
        <v>0</v>
      </c>
    </row>
    <row r="58" spans="1:15" ht="68.25" customHeight="1" x14ac:dyDescent="0.25">
      <c r="A58" s="863"/>
      <c r="B58" s="342" t="s">
        <v>404</v>
      </c>
      <c r="C58" s="82">
        <v>0</v>
      </c>
      <c r="D58" s="130" t="s">
        <v>405</v>
      </c>
      <c r="E58" s="130">
        <v>0</v>
      </c>
      <c r="F58" s="130">
        <v>0</v>
      </c>
      <c r="G58" s="130">
        <v>0</v>
      </c>
      <c r="H58" s="130">
        <v>0</v>
      </c>
      <c r="I58" s="130">
        <v>0</v>
      </c>
      <c r="J58" s="130">
        <v>0</v>
      </c>
      <c r="K58" s="130">
        <v>0</v>
      </c>
      <c r="L58" s="130">
        <v>0</v>
      </c>
      <c r="M58" s="170">
        <v>1</v>
      </c>
      <c r="N58" s="130">
        <v>0</v>
      </c>
      <c r="O58" s="206">
        <v>0</v>
      </c>
    </row>
    <row r="59" spans="1:15" ht="39" customHeight="1" x14ac:dyDescent="0.25">
      <c r="A59" s="858" t="s">
        <v>21</v>
      </c>
      <c r="B59" s="343" t="s">
        <v>555</v>
      </c>
      <c r="C59" s="304">
        <v>1</v>
      </c>
      <c r="D59" s="128" t="s">
        <v>826</v>
      </c>
      <c r="E59" s="207">
        <v>1</v>
      </c>
      <c r="F59" s="130">
        <v>0</v>
      </c>
      <c r="G59" s="130">
        <v>0</v>
      </c>
      <c r="H59" s="130">
        <v>0</v>
      </c>
      <c r="I59" s="130">
        <v>0</v>
      </c>
      <c r="J59" s="130">
        <v>0</v>
      </c>
      <c r="K59" s="130">
        <v>0</v>
      </c>
      <c r="L59" s="130">
        <v>0</v>
      </c>
      <c r="M59" s="130">
        <v>0</v>
      </c>
      <c r="N59" s="130">
        <v>0</v>
      </c>
      <c r="O59" s="206">
        <v>0</v>
      </c>
    </row>
    <row r="60" spans="1:15" ht="62.25" customHeight="1" x14ac:dyDescent="0.25">
      <c r="A60" s="858"/>
      <c r="B60" s="341" t="s">
        <v>435</v>
      </c>
      <c r="C60" s="82">
        <v>0</v>
      </c>
      <c r="D60" s="128" t="s">
        <v>431</v>
      </c>
      <c r="E60" s="128">
        <v>0</v>
      </c>
      <c r="F60" s="130">
        <v>0</v>
      </c>
      <c r="G60" s="130">
        <v>0</v>
      </c>
      <c r="H60" s="207">
        <v>1</v>
      </c>
      <c r="I60" s="207">
        <v>1</v>
      </c>
      <c r="J60" s="207">
        <v>1</v>
      </c>
      <c r="K60" s="128">
        <v>0</v>
      </c>
      <c r="L60" s="130">
        <v>0</v>
      </c>
      <c r="M60" s="130">
        <v>0</v>
      </c>
      <c r="N60" s="130">
        <v>0</v>
      </c>
      <c r="O60" s="206">
        <v>0</v>
      </c>
    </row>
    <row r="61" spans="1:15" ht="78" customHeight="1" x14ac:dyDescent="0.25">
      <c r="A61" s="858"/>
      <c r="B61" s="341" t="s">
        <v>432</v>
      </c>
      <c r="C61" s="82">
        <v>0</v>
      </c>
      <c r="D61" s="128" t="s">
        <v>431</v>
      </c>
      <c r="E61" s="128">
        <v>0</v>
      </c>
      <c r="F61" s="130">
        <v>0</v>
      </c>
      <c r="G61" s="130">
        <v>0</v>
      </c>
      <c r="H61" s="207">
        <v>1</v>
      </c>
      <c r="I61" s="207">
        <v>1</v>
      </c>
      <c r="J61" s="207">
        <v>1</v>
      </c>
      <c r="K61" s="128">
        <v>0</v>
      </c>
      <c r="L61" s="130">
        <v>0</v>
      </c>
      <c r="M61" s="130">
        <v>0</v>
      </c>
      <c r="N61" s="130">
        <v>0</v>
      </c>
      <c r="O61" s="206">
        <v>0</v>
      </c>
    </row>
    <row r="62" spans="1:15" ht="24.75" customHeight="1" x14ac:dyDescent="0.25">
      <c r="A62" s="858"/>
      <c r="B62" s="341" t="s">
        <v>418</v>
      </c>
      <c r="C62" s="138">
        <v>0</v>
      </c>
      <c r="D62" s="128" t="s">
        <v>414</v>
      </c>
      <c r="E62" s="128">
        <v>0</v>
      </c>
      <c r="F62" s="207">
        <v>1</v>
      </c>
      <c r="G62" s="130">
        <v>0</v>
      </c>
      <c r="H62" s="130">
        <v>0</v>
      </c>
      <c r="I62" s="130">
        <v>0</v>
      </c>
      <c r="J62" s="130">
        <v>0</v>
      </c>
      <c r="K62" s="130">
        <v>0</v>
      </c>
      <c r="L62" s="130">
        <v>0</v>
      </c>
      <c r="M62" s="130">
        <v>0</v>
      </c>
      <c r="N62" s="130">
        <v>0</v>
      </c>
      <c r="O62" s="206">
        <v>0</v>
      </c>
    </row>
    <row r="63" spans="1:15" ht="102" customHeight="1" x14ac:dyDescent="0.25">
      <c r="A63" s="858"/>
      <c r="B63" s="341" t="s">
        <v>814</v>
      </c>
      <c r="C63" s="138">
        <v>0</v>
      </c>
      <c r="D63" s="128" t="s">
        <v>405</v>
      </c>
      <c r="E63" s="128">
        <v>0</v>
      </c>
      <c r="F63" s="128">
        <v>0</v>
      </c>
      <c r="G63" s="130">
        <v>0</v>
      </c>
      <c r="H63" s="128">
        <v>0</v>
      </c>
      <c r="I63" s="128">
        <v>0</v>
      </c>
      <c r="J63" s="128">
        <v>0</v>
      </c>
      <c r="K63" s="128">
        <v>0</v>
      </c>
      <c r="L63" s="128">
        <v>0</v>
      </c>
      <c r="M63" s="130">
        <v>1</v>
      </c>
      <c r="N63" s="130">
        <v>0</v>
      </c>
      <c r="O63" s="206">
        <v>0</v>
      </c>
    </row>
    <row r="64" spans="1:15" ht="36" customHeight="1" x14ac:dyDescent="0.25">
      <c r="A64" s="858"/>
      <c r="B64" s="341" t="s">
        <v>824</v>
      </c>
      <c r="C64" s="303">
        <v>0</v>
      </c>
      <c r="D64" s="128" t="s">
        <v>410</v>
      </c>
      <c r="E64" s="128">
        <v>0</v>
      </c>
      <c r="F64" s="128">
        <v>0</v>
      </c>
      <c r="G64" s="130">
        <v>0</v>
      </c>
      <c r="H64" s="128">
        <v>1</v>
      </c>
      <c r="I64" s="128">
        <v>1</v>
      </c>
      <c r="J64" s="128">
        <v>1</v>
      </c>
      <c r="K64" s="128">
        <v>0</v>
      </c>
      <c r="L64" s="128">
        <v>0</v>
      </c>
      <c r="M64" s="128">
        <v>0</v>
      </c>
      <c r="N64" s="207">
        <v>0</v>
      </c>
      <c r="O64" s="206">
        <v>0</v>
      </c>
    </row>
    <row r="65" spans="1:15" ht="36" customHeight="1" x14ac:dyDescent="0.25">
      <c r="A65" s="858"/>
      <c r="B65" s="341" t="s">
        <v>400</v>
      </c>
      <c r="C65" s="138">
        <v>0</v>
      </c>
      <c r="D65" s="128" t="s">
        <v>411</v>
      </c>
      <c r="E65" s="128">
        <v>0</v>
      </c>
      <c r="F65" s="128">
        <v>0</v>
      </c>
      <c r="G65" s="128">
        <v>0</v>
      </c>
      <c r="H65" s="128">
        <v>0</v>
      </c>
      <c r="I65" s="128">
        <v>0</v>
      </c>
      <c r="J65" s="128">
        <v>0</v>
      </c>
      <c r="K65" s="128">
        <v>1</v>
      </c>
      <c r="L65" s="128">
        <v>1</v>
      </c>
      <c r="M65" s="128">
        <v>0</v>
      </c>
      <c r="N65" s="128">
        <v>0</v>
      </c>
      <c r="O65" s="206">
        <v>0</v>
      </c>
    </row>
    <row r="66" spans="1:15" ht="37.5" customHeight="1" thickBot="1" x14ac:dyDescent="0.3">
      <c r="A66" s="858"/>
      <c r="B66" s="341" t="s">
        <v>827</v>
      </c>
      <c r="C66" s="303">
        <v>1</v>
      </c>
      <c r="D66" s="128" t="s">
        <v>409</v>
      </c>
      <c r="E66" s="128">
        <v>0</v>
      </c>
      <c r="F66" s="128">
        <v>0</v>
      </c>
      <c r="G66" s="128">
        <v>0</v>
      </c>
      <c r="H66" s="128">
        <v>0</v>
      </c>
      <c r="I66" s="128">
        <v>0</v>
      </c>
      <c r="J66" s="128">
        <v>0</v>
      </c>
      <c r="K66" s="207">
        <v>0</v>
      </c>
      <c r="L66" s="207">
        <v>0</v>
      </c>
      <c r="M66" s="128">
        <v>0</v>
      </c>
      <c r="N66" s="128">
        <v>1</v>
      </c>
      <c r="O66" s="206">
        <v>0</v>
      </c>
    </row>
    <row r="67" spans="1:15" ht="31.5" customHeight="1" x14ac:dyDescent="0.25">
      <c r="A67" s="4" t="s">
        <v>1069</v>
      </c>
      <c r="B67" s="859"/>
      <c r="C67" s="859"/>
      <c r="D67" s="859"/>
      <c r="E67" s="859"/>
      <c r="F67" s="859"/>
      <c r="G67" s="859"/>
      <c r="H67" s="859"/>
      <c r="I67" s="859"/>
      <c r="J67" s="859"/>
      <c r="K67" s="859"/>
      <c r="L67" s="859"/>
      <c r="M67" s="859"/>
      <c r="N67" s="859"/>
      <c r="O67" s="860"/>
    </row>
    <row r="68" spans="1:15" ht="27" customHeight="1" x14ac:dyDescent="0.25">
      <c r="A68" s="109" t="s">
        <v>22</v>
      </c>
      <c r="B68" s="341" t="s">
        <v>436</v>
      </c>
      <c r="C68" s="303">
        <v>1</v>
      </c>
      <c r="D68" s="128" t="s">
        <v>437</v>
      </c>
      <c r="E68" s="207">
        <v>1</v>
      </c>
      <c r="F68" s="207">
        <v>1</v>
      </c>
      <c r="G68" s="207">
        <v>1</v>
      </c>
      <c r="H68" s="207">
        <v>1</v>
      </c>
      <c r="I68" s="207">
        <v>1</v>
      </c>
      <c r="J68" s="207">
        <v>1</v>
      </c>
      <c r="K68" s="207">
        <v>1</v>
      </c>
      <c r="L68" s="207">
        <v>1</v>
      </c>
      <c r="M68" s="207">
        <v>1</v>
      </c>
      <c r="N68" s="207">
        <v>1</v>
      </c>
      <c r="O68" s="206">
        <v>0</v>
      </c>
    </row>
    <row r="69" spans="1:15" ht="36" customHeight="1" x14ac:dyDescent="0.25">
      <c r="A69" s="847" t="s">
        <v>24</v>
      </c>
      <c r="B69" s="341" t="s">
        <v>445</v>
      </c>
      <c r="C69" s="303">
        <v>1</v>
      </c>
      <c r="D69" s="128" t="s">
        <v>446</v>
      </c>
      <c r="E69" s="207">
        <v>1</v>
      </c>
      <c r="F69" s="207">
        <v>1</v>
      </c>
      <c r="G69" s="207">
        <v>1</v>
      </c>
      <c r="H69" s="207">
        <v>1</v>
      </c>
      <c r="I69" s="207">
        <v>1</v>
      </c>
      <c r="J69" s="207">
        <v>1</v>
      </c>
      <c r="K69" s="207">
        <v>1</v>
      </c>
      <c r="L69" s="207">
        <v>1</v>
      </c>
      <c r="M69" s="207">
        <v>1</v>
      </c>
      <c r="N69" s="128">
        <v>0</v>
      </c>
      <c r="O69" s="206">
        <v>0</v>
      </c>
    </row>
    <row r="70" spans="1:15" ht="54" customHeight="1" x14ac:dyDescent="0.25">
      <c r="A70" s="847"/>
      <c r="B70" s="341" t="s">
        <v>447</v>
      </c>
      <c r="C70" s="303">
        <v>1</v>
      </c>
      <c r="D70" s="128" t="s">
        <v>448</v>
      </c>
      <c r="E70" s="128">
        <v>0</v>
      </c>
      <c r="F70" s="128">
        <v>0</v>
      </c>
      <c r="G70" s="128">
        <v>0</v>
      </c>
      <c r="H70" s="207">
        <v>1</v>
      </c>
      <c r="I70" s="207">
        <v>1</v>
      </c>
      <c r="J70" s="207">
        <v>1</v>
      </c>
      <c r="K70" s="128">
        <v>0</v>
      </c>
      <c r="L70" s="128">
        <v>0</v>
      </c>
      <c r="M70" s="128">
        <v>0</v>
      </c>
      <c r="N70" s="128">
        <v>0</v>
      </c>
      <c r="O70" s="206">
        <v>0</v>
      </c>
    </row>
    <row r="71" spans="1:15" ht="60" customHeight="1" x14ac:dyDescent="0.25">
      <c r="A71" s="847"/>
      <c r="B71" s="341" t="s">
        <v>449</v>
      </c>
      <c r="C71" s="303">
        <v>1</v>
      </c>
      <c r="D71" s="128" t="s">
        <v>450</v>
      </c>
      <c r="E71" s="128">
        <v>0</v>
      </c>
      <c r="F71" s="128">
        <v>0</v>
      </c>
      <c r="G71" s="128">
        <v>0</v>
      </c>
      <c r="H71" s="207">
        <v>1</v>
      </c>
      <c r="I71" s="207">
        <v>1</v>
      </c>
      <c r="J71" s="207">
        <v>1</v>
      </c>
      <c r="K71" s="128">
        <v>0</v>
      </c>
      <c r="L71" s="128">
        <v>0</v>
      </c>
      <c r="M71" s="128">
        <v>0</v>
      </c>
      <c r="N71" s="128">
        <v>0</v>
      </c>
      <c r="O71" s="206">
        <v>0</v>
      </c>
    </row>
    <row r="72" spans="1:15" ht="28.5" customHeight="1" x14ac:dyDescent="0.25">
      <c r="A72" s="850"/>
      <c r="B72" s="341" t="s">
        <v>451</v>
      </c>
      <c r="C72" s="138">
        <v>0</v>
      </c>
      <c r="D72" s="128" t="s">
        <v>84</v>
      </c>
      <c r="E72" s="128">
        <v>0</v>
      </c>
      <c r="F72" s="128">
        <v>0</v>
      </c>
      <c r="G72" s="207">
        <v>1</v>
      </c>
      <c r="H72" s="128">
        <v>0</v>
      </c>
      <c r="I72" s="128">
        <v>0</v>
      </c>
      <c r="J72" s="128">
        <v>0</v>
      </c>
      <c r="K72" s="128">
        <v>0</v>
      </c>
      <c r="L72" s="128">
        <v>0</v>
      </c>
      <c r="M72" s="128">
        <v>0</v>
      </c>
      <c r="N72" s="128">
        <v>0</v>
      </c>
      <c r="O72" s="206">
        <v>0</v>
      </c>
    </row>
    <row r="73" spans="1:15" ht="64.5" customHeight="1" x14ac:dyDescent="0.25">
      <c r="A73" s="109" t="s">
        <v>452</v>
      </c>
      <c r="B73" s="341" t="s">
        <v>122</v>
      </c>
      <c r="C73" s="303">
        <v>1</v>
      </c>
      <c r="D73" s="128" t="s">
        <v>453</v>
      </c>
      <c r="E73" s="207">
        <v>1</v>
      </c>
      <c r="F73" s="207">
        <v>1</v>
      </c>
      <c r="G73" s="207">
        <v>1</v>
      </c>
      <c r="H73" s="207">
        <v>1</v>
      </c>
      <c r="I73" s="207">
        <v>1</v>
      </c>
      <c r="J73" s="207">
        <v>1</v>
      </c>
      <c r="K73" s="207">
        <v>1</v>
      </c>
      <c r="L73" s="207">
        <v>1</v>
      </c>
      <c r="M73" s="207">
        <v>1</v>
      </c>
      <c r="N73" s="207">
        <v>1</v>
      </c>
      <c r="O73" s="206">
        <v>0</v>
      </c>
    </row>
    <row r="74" spans="1:15" ht="39" customHeight="1" x14ac:dyDescent="0.25">
      <c r="A74" s="861" t="s">
        <v>26</v>
      </c>
      <c r="B74" s="341" t="s">
        <v>400</v>
      </c>
      <c r="C74" s="303">
        <v>1</v>
      </c>
      <c r="D74" s="128" t="s">
        <v>454</v>
      </c>
      <c r="E74" s="207">
        <v>1</v>
      </c>
      <c r="F74" s="207">
        <v>1</v>
      </c>
      <c r="G74" s="207">
        <v>1</v>
      </c>
      <c r="H74" s="207">
        <v>1</v>
      </c>
      <c r="I74" s="207">
        <v>1</v>
      </c>
      <c r="J74" s="207">
        <v>1</v>
      </c>
      <c r="K74" s="207">
        <v>1</v>
      </c>
      <c r="L74" s="207">
        <v>1</v>
      </c>
      <c r="M74" s="207">
        <v>1</v>
      </c>
      <c r="N74" s="128">
        <v>0</v>
      </c>
      <c r="O74" s="206">
        <v>0</v>
      </c>
    </row>
    <row r="75" spans="1:15" ht="31.5" customHeight="1" x14ac:dyDescent="0.25">
      <c r="A75" s="861"/>
      <c r="B75" s="341" t="s">
        <v>122</v>
      </c>
      <c r="C75" s="303">
        <v>1</v>
      </c>
      <c r="D75" s="128" t="s">
        <v>455</v>
      </c>
      <c r="E75" s="207">
        <v>1</v>
      </c>
      <c r="F75" s="207">
        <v>1</v>
      </c>
      <c r="G75" s="207">
        <v>1</v>
      </c>
      <c r="H75" s="207">
        <v>1</v>
      </c>
      <c r="I75" s="207">
        <v>1</v>
      </c>
      <c r="J75" s="207">
        <v>1</v>
      </c>
      <c r="K75" s="207">
        <v>1</v>
      </c>
      <c r="L75" s="207">
        <v>1</v>
      </c>
      <c r="M75" s="207">
        <v>1</v>
      </c>
      <c r="N75" s="128">
        <v>0</v>
      </c>
      <c r="O75" s="206">
        <v>0</v>
      </c>
    </row>
    <row r="76" spans="1:15" ht="33.75" customHeight="1" x14ac:dyDescent="0.25">
      <c r="A76" s="109" t="s">
        <v>27</v>
      </c>
      <c r="B76" s="341" t="s">
        <v>456</v>
      </c>
      <c r="C76" s="303">
        <v>1</v>
      </c>
      <c r="D76" s="128" t="s">
        <v>457</v>
      </c>
      <c r="E76" s="207">
        <v>1</v>
      </c>
      <c r="F76" s="207">
        <v>1</v>
      </c>
      <c r="G76" s="207">
        <v>1</v>
      </c>
      <c r="H76" s="207">
        <v>1</v>
      </c>
      <c r="I76" s="207">
        <v>1</v>
      </c>
      <c r="J76" s="207">
        <v>1</v>
      </c>
      <c r="K76" s="207">
        <v>1</v>
      </c>
      <c r="L76" s="207">
        <v>1</v>
      </c>
      <c r="M76" s="207">
        <v>1</v>
      </c>
      <c r="N76" s="207">
        <v>1</v>
      </c>
      <c r="O76" s="206">
        <v>0</v>
      </c>
    </row>
    <row r="77" spans="1:15" ht="38.25" customHeight="1" thickBot="1" x14ac:dyDescent="0.3">
      <c r="A77" s="112" t="s">
        <v>28</v>
      </c>
      <c r="B77" s="344" t="s">
        <v>458</v>
      </c>
      <c r="C77" s="309">
        <v>1</v>
      </c>
      <c r="D77" s="132" t="s">
        <v>459</v>
      </c>
      <c r="E77" s="214">
        <v>1</v>
      </c>
      <c r="F77" s="214">
        <v>1</v>
      </c>
      <c r="G77" s="214">
        <v>1</v>
      </c>
      <c r="H77" s="214">
        <v>1</v>
      </c>
      <c r="I77" s="214">
        <v>1</v>
      </c>
      <c r="J77" s="214">
        <v>1</v>
      </c>
      <c r="K77" s="214">
        <v>1</v>
      </c>
      <c r="L77" s="214">
        <v>1</v>
      </c>
      <c r="M77" s="214">
        <v>1</v>
      </c>
      <c r="N77" s="214">
        <v>1</v>
      </c>
      <c r="O77" s="308">
        <v>0</v>
      </c>
    </row>
    <row r="78" spans="1:15" ht="25.5" customHeight="1" x14ac:dyDescent="0.25">
      <c r="A78" s="4" t="s">
        <v>1073</v>
      </c>
      <c r="B78" s="765"/>
      <c r="C78" s="765"/>
      <c r="D78" s="765"/>
      <c r="E78" s="765"/>
      <c r="F78" s="765"/>
      <c r="G78" s="765"/>
      <c r="H78" s="765"/>
      <c r="I78" s="765"/>
      <c r="J78" s="765"/>
      <c r="K78" s="765"/>
      <c r="L78" s="765"/>
      <c r="M78" s="765"/>
      <c r="N78" s="765"/>
      <c r="O78" s="766"/>
    </row>
    <row r="79" spans="1:15" ht="31.5" customHeight="1" x14ac:dyDescent="0.25">
      <c r="A79" s="854" t="s">
        <v>29</v>
      </c>
      <c r="B79" s="342" t="s">
        <v>460</v>
      </c>
      <c r="C79" s="310">
        <v>1</v>
      </c>
      <c r="D79" s="311">
        <v>41627</v>
      </c>
      <c r="E79" s="170">
        <v>1</v>
      </c>
      <c r="F79" s="170">
        <v>1</v>
      </c>
      <c r="G79" s="170">
        <v>1</v>
      </c>
      <c r="H79" s="170">
        <v>1</v>
      </c>
      <c r="I79" s="170">
        <v>1</v>
      </c>
      <c r="J79" s="170">
        <v>1</v>
      </c>
      <c r="K79" s="170">
        <v>1</v>
      </c>
      <c r="L79" s="130">
        <v>0</v>
      </c>
      <c r="M79" s="170">
        <v>1</v>
      </c>
      <c r="N79" s="130">
        <v>0</v>
      </c>
      <c r="O79" s="133">
        <v>0</v>
      </c>
    </row>
    <row r="80" spans="1:15" ht="30" customHeight="1" x14ac:dyDescent="0.25">
      <c r="A80" s="854"/>
      <c r="B80" s="342" t="s">
        <v>400</v>
      </c>
      <c r="C80" s="310">
        <v>1</v>
      </c>
      <c r="D80" s="311">
        <v>41627</v>
      </c>
      <c r="E80" s="170">
        <v>1</v>
      </c>
      <c r="F80" s="170">
        <v>1</v>
      </c>
      <c r="G80" s="170">
        <v>1</v>
      </c>
      <c r="H80" s="170">
        <v>1</v>
      </c>
      <c r="I80" s="170">
        <v>1</v>
      </c>
      <c r="J80" s="170">
        <v>1</v>
      </c>
      <c r="K80" s="170">
        <v>1</v>
      </c>
      <c r="L80" s="130">
        <v>0</v>
      </c>
      <c r="M80" s="170">
        <v>1</v>
      </c>
      <c r="N80" s="130">
        <v>0</v>
      </c>
      <c r="O80" s="133">
        <v>0</v>
      </c>
    </row>
    <row r="81" spans="1:15" ht="26.25" customHeight="1" x14ac:dyDescent="0.25">
      <c r="A81" s="312" t="s">
        <v>30</v>
      </c>
      <c r="B81" s="342" t="s">
        <v>400</v>
      </c>
      <c r="C81" s="310">
        <v>1</v>
      </c>
      <c r="D81" s="313" t="s">
        <v>863</v>
      </c>
      <c r="E81" s="170">
        <v>1</v>
      </c>
      <c r="F81" s="130">
        <v>0</v>
      </c>
      <c r="G81" s="170">
        <v>1</v>
      </c>
      <c r="H81" s="170">
        <v>1</v>
      </c>
      <c r="I81" s="170">
        <v>1</v>
      </c>
      <c r="J81" s="170">
        <v>1</v>
      </c>
      <c r="K81" s="170">
        <v>1</v>
      </c>
      <c r="L81" s="130">
        <v>0</v>
      </c>
      <c r="M81" s="130">
        <v>0</v>
      </c>
      <c r="N81" s="130">
        <v>0</v>
      </c>
      <c r="O81" s="133">
        <v>0</v>
      </c>
    </row>
    <row r="82" spans="1:15" ht="35.25" customHeight="1" x14ac:dyDescent="0.25">
      <c r="A82" s="312" t="s">
        <v>31</v>
      </c>
      <c r="B82" s="342" t="s">
        <v>126</v>
      </c>
      <c r="C82" s="310">
        <v>1</v>
      </c>
      <c r="D82" s="313" t="s">
        <v>461</v>
      </c>
      <c r="E82" s="170">
        <v>1</v>
      </c>
      <c r="F82" s="170">
        <v>1</v>
      </c>
      <c r="G82" s="170">
        <v>1</v>
      </c>
      <c r="H82" s="170">
        <v>1</v>
      </c>
      <c r="I82" s="170">
        <v>1</v>
      </c>
      <c r="J82" s="170">
        <v>1</v>
      </c>
      <c r="K82" s="170">
        <v>1</v>
      </c>
      <c r="L82" s="170">
        <v>1</v>
      </c>
      <c r="M82" s="170">
        <v>1</v>
      </c>
      <c r="N82" s="170">
        <v>1</v>
      </c>
      <c r="O82" s="192">
        <v>1</v>
      </c>
    </row>
    <row r="83" spans="1:15" ht="23.25" customHeight="1" x14ac:dyDescent="0.25">
      <c r="A83" s="855" t="s">
        <v>87</v>
      </c>
      <c r="B83" s="342" t="s">
        <v>462</v>
      </c>
      <c r="C83" s="85">
        <v>0</v>
      </c>
      <c r="D83" s="311"/>
      <c r="E83" s="170">
        <v>1</v>
      </c>
      <c r="F83" s="170">
        <v>1</v>
      </c>
      <c r="G83" s="170">
        <v>1</v>
      </c>
      <c r="H83" s="170">
        <v>1</v>
      </c>
      <c r="I83" s="170">
        <v>1</v>
      </c>
      <c r="J83" s="170">
        <v>1</v>
      </c>
      <c r="K83" s="170">
        <v>1</v>
      </c>
      <c r="L83" s="170">
        <v>1</v>
      </c>
      <c r="M83" s="170">
        <v>1</v>
      </c>
      <c r="N83" s="130">
        <v>0</v>
      </c>
      <c r="O83" s="133">
        <v>0</v>
      </c>
    </row>
    <row r="84" spans="1:15" ht="25.5" customHeight="1" x14ac:dyDescent="0.25">
      <c r="A84" s="856"/>
      <c r="B84" s="342" t="s">
        <v>463</v>
      </c>
      <c r="C84" s="310">
        <v>1</v>
      </c>
      <c r="D84" s="313" t="s">
        <v>464</v>
      </c>
      <c r="E84" s="130">
        <v>0</v>
      </c>
      <c r="F84" s="130">
        <v>0</v>
      </c>
      <c r="G84" s="130">
        <v>0</v>
      </c>
      <c r="H84" s="130">
        <v>0</v>
      </c>
      <c r="I84" s="130">
        <v>0</v>
      </c>
      <c r="J84" s="130">
        <v>0</v>
      </c>
      <c r="K84" s="130">
        <v>0</v>
      </c>
      <c r="L84" s="130">
        <v>0</v>
      </c>
      <c r="M84" s="130">
        <v>0</v>
      </c>
      <c r="N84" s="130">
        <v>0</v>
      </c>
      <c r="O84" s="192">
        <v>1</v>
      </c>
    </row>
    <row r="85" spans="1:15" ht="38.25" customHeight="1" x14ac:dyDescent="0.25">
      <c r="A85" s="856"/>
      <c r="B85" s="342" t="s">
        <v>465</v>
      </c>
      <c r="C85" s="310">
        <v>1</v>
      </c>
      <c r="D85" s="313" t="s">
        <v>466</v>
      </c>
      <c r="E85" s="130">
        <v>0</v>
      </c>
      <c r="F85" s="170">
        <v>1</v>
      </c>
      <c r="G85" s="130">
        <v>0</v>
      </c>
      <c r="H85" s="130">
        <v>0</v>
      </c>
      <c r="I85" s="130">
        <v>0</v>
      </c>
      <c r="J85" s="130">
        <v>0</v>
      </c>
      <c r="K85" s="130">
        <v>0</v>
      </c>
      <c r="L85" s="130">
        <v>0</v>
      </c>
      <c r="M85" s="170">
        <v>1</v>
      </c>
      <c r="N85" s="130">
        <v>0</v>
      </c>
      <c r="O85" s="133">
        <v>0</v>
      </c>
    </row>
    <row r="86" spans="1:15" ht="25.5" customHeight="1" x14ac:dyDescent="0.25">
      <c r="A86" s="856"/>
      <c r="B86" s="342" t="s">
        <v>467</v>
      </c>
      <c r="C86" s="310">
        <v>1</v>
      </c>
      <c r="D86" s="313" t="s">
        <v>468</v>
      </c>
      <c r="E86" s="130">
        <v>0</v>
      </c>
      <c r="F86" s="130">
        <v>0</v>
      </c>
      <c r="G86" s="130">
        <v>0</v>
      </c>
      <c r="H86" s="130">
        <v>0</v>
      </c>
      <c r="I86" s="130">
        <v>0</v>
      </c>
      <c r="J86" s="130">
        <v>0</v>
      </c>
      <c r="K86" s="130">
        <v>0</v>
      </c>
      <c r="L86" s="130">
        <v>0</v>
      </c>
      <c r="M86" s="170">
        <v>1</v>
      </c>
      <c r="N86" s="130">
        <v>0</v>
      </c>
      <c r="O86" s="133">
        <v>0</v>
      </c>
    </row>
    <row r="87" spans="1:15" ht="33.75" customHeight="1" x14ac:dyDescent="0.25">
      <c r="A87" s="856"/>
      <c r="B87" s="342" t="s">
        <v>469</v>
      </c>
      <c r="C87" s="85">
        <v>0</v>
      </c>
      <c r="D87" s="313"/>
      <c r="E87" s="130">
        <v>0</v>
      </c>
      <c r="F87" s="130">
        <v>0</v>
      </c>
      <c r="G87" s="130">
        <v>0</v>
      </c>
      <c r="H87" s="170">
        <v>1</v>
      </c>
      <c r="I87" s="170">
        <v>1</v>
      </c>
      <c r="J87" s="170">
        <v>1</v>
      </c>
      <c r="K87" s="130">
        <v>0</v>
      </c>
      <c r="L87" s="130">
        <v>0</v>
      </c>
      <c r="M87" s="130">
        <v>0</v>
      </c>
      <c r="N87" s="130">
        <v>0</v>
      </c>
      <c r="O87" s="133">
        <v>0</v>
      </c>
    </row>
    <row r="88" spans="1:15" ht="24" customHeight="1" x14ac:dyDescent="0.25">
      <c r="A88" s="857"/>
      <c r="B88" s="342" t="s">
        <v>470</v>
      </c>
      <c r="C88" s="310">
        <v>1</v>
      </c>
      <c r="D88" s="313" t="s">
        <v>872</v>
      </c>
      <c r="E88" s="130">
        <v>0</v>
      </c>
      <c r="F88" s="170">
        <v>1</v>
      </c>
      <c r="G88" s="130">
        <v>0</v>
      </c>
      <c r="H88" s="130">
        <v>0</v>
      </c>
      <c r="I88" s="130">
        <v>0</v>
      </c>
      <c r="J88" s="130">
        <v>0</v>
      </c>
      <c r="K88" s="130">
        <v>0</v>
      </c>
      <c r="L88" s="130">
        <v>0</v>
      </c>
      <c r="M88" s="130">
        <v>0</v>
      </c>
      <c r="N88" s="130">
        <v>0</v>
      </c>
      <c r="O88" s="133">
        <v>0</v>
      </c>
    </row>
    <row r="89" spans="1:15" ht="37.5" customHeight="1" x14ac:dyDescent="0.25">
      <c r="A89" s="855" t="s">
        <v>34</v>
      </c>
      <c r="B89" s="342" t="s">
        <v>472</v>
      </c>
      <c r="C89" s="310">
        <v>1</v>
      </c>
      <c r="D89" s="305">
        <v>40808</v>
      </c>
      <c r="E89" s="170">
        <v>1</v>
      </c>
      <c r="F89" s="130">
        <v>0</v>
      </c>
      <c r="G89" s="170">
        <v>1</v>
      </c>
      <c r="H89" s="170">
        <v>1</v>
      </c>
      <c r="I89" s="170">
        <v>1</v>
      </c>
      <c r="J89" s="170">
        <v>1</v>
      </c>
      <c r="K89" s="170">
        <v>1</v>
      </c>
      <c r="L89" s="170">
        <v>1</v>
      </c>
      <c r="M89" s="130">
        <v>0</v>
      </c>
      <c r="N89" s="130">
        <v>0</v>
      </c>
      <c r="O89" s="133">
        <v>0</v>
      </c>
    </row>
    <row r="90" spans="1:15" ht="75" x14ac:dyDescent="0.25">
      <c r="A90" s="856"/>
      <c r="B90" s="341" t="s">
        <v>473</v>
      </c>
      <c r="C90" s="304">
        <v>1</v>
      </c>
      <c r="D90" s="305">
        <v>41605</v>
      </c>
      <c r="E90" s="130">
        <v>0</v>
      </c>
      <c r="F90" s="130">
        <v>0</v>
      </c>
      <c r="G90" s="130">
        <v>0</v>
      </c>
      <c r="H90" s="130">
        <v>0</v>
      </c>
      <c r="I90" s="130">
        <v>0</v>
      </c>
      <c r="J90" s="130">
        <v>0</v>
      </c>
      <c r="K90" s="130">
        <v>0</v>
      </c>
      <c r="L90" s="130">
        <v>0</v>
      </c>
      <c r="M90" s="170">
        <v>1</v>
      </c>
      <c r="N90" s="130">
        <v>0</v>
      </c>
      <c r="O90" s="133">
        <v>0</v>
      </c>
    </row>
    <row r="91" spans="1:15" ht="30" x14ac:dyDescent="0.25">
      <c r="A91" s="856"/>
      <c r="B91" s="342" t="s">
        <v>474</v>
      </c>
      <c r="C91" s="304">
        <v>1</v>
      </c>
      <c r="D91" s="305">
        <v>40116</v>
      </c>
      <c r="E91" s="130">
        <v>0</v>
      </c>
      <c r="F91" s="170">
        <v>1</v>
      </c>
      <c r="G91" s="130">
        <v>0</v>
      </c>
      <c r="H91" s="130">
        <v>0</v>
      </c>
      <c r="I91" s="130">
        <v>0</v>
      </c>
      <c r="J91" s="130">
        <v>0</v>
      </c>
      <c r="K91" s="130">
        <v>0</v>
      </c>
      <c r="L91" s="130">
        <v>0</v>
      </c>
      <c r="M91" s="170">
        <v>1</v>
      </c>
      <c r="N91" s="130">
        <v>0</v>
      </c>
      <c r="O91" s="133">
        <v>0</v>
      </c>
    </row>
    <row r="92" spans="1:15" ht="45" x14ac:dyDescent="0.25">
      <c r="A92" s="857"/>
      <c r="B92" s="342" t="s">
        <v>475</v>
      </c>
      <c r="C92" s="304">
        <v>1</v>
      </c>
      <c r="D92" s="305">
        <v>41961</v>
      </c>
      <c r="E92" s="130">
        <v>0</v>
      </c>
      <c r="F92" s="130">
        <v>0</v>
      </c>
      <c r="G92" s="130">
        <v>0</v>
      </c>
      <c r="H92" s="170">
        <v>1</v>
      </c>
      <c r="I92" s="170">
        <v>1</v>
      </c>
      <c r="J92" s="170">
        <v>1</v>
      </c>
      <c r="K92" s="130">
        <v>0</v>
      </c>
      <c r="L92" s="130">
        <v>0</v>
      </c>
      <c r="M92" s="170"/>
      <c r="N92" s="130">
        <v>0</v>
      </c>
      <c r="O92" s="133">
        <v>0</v>
      </c>
    </row>
    <row r="93" spans="1:15" ht="28.5" customHeight="1" x14ac:dyDescent="0.25">
      <c r="A93" s="312" t="s">
        <v>36</v>
      </c>
      <c r="B93" s="342" t="s">
        <v>476</v>
      </c>
      <c r="C93" s="310">
        <v>1</v>
      </c>
      <c r="D93" s="130" t="s">
        <v>952</v>
      </c>
      <c r="E93" s="170">
        <v>1</v>
      </c>
      <c r="F93" s="130">
        <v>0</v>
      </c>
      <c r="G93" s="170">
        <v>1</v>
      </c>
      <c r="H93" s="170">
        <v>1</v>
      </c>
      <c r="I93" s="170">
        <v>1</v>
      </c>
      <c r="J93" s="170">
        <v>1</v>
      </c>
      <c r="K93" s="170">
        <v>1</v>
      </c>
      <c r="L93" s="130">
        <v>0</v>
      </c>
      <c r="M93" s="130">
        <v>0</v>
      </c>
      <c r="N93" s="130">
        <v>0</v>
      </c>
      <c r="O93" s="133">
        <v>0</v>
      </c>
    </row>
    <row r="94" spans="1:15" ht="26.25" thickBot="1" x14ac:dyDescent="0.3">
      <c r="A94" s="312" t="s">
        <v>38</v>
      </c>
      <c r="B94" s="342" t="s">
        <v>441</v>
      </c>
      <c r="C94" s="310">
        <v>1</v>
      </c>
      <c r="D94" s="130" t="s">
        <v>479</v>
      </c>
      <c r="E94" s="170">
        <v>1</v>
      </c>
      <c r="F94" s="130">
        <v>0</v>
      </c>
      <c r="G94" s="130">
        <v>0</v>
      </c>
      <c r="H94" s="170">
        <v>1</v>
      </c>
      <c r="I94" s="170">
        <v>1</v>
      </c>
      <c r="J94" s="170">
        <v>1</v>
      </c>
      <c r="K94" s="170">
        <v>1</v>
      </c>
      <c r="L94" s="170">
        <v>1</v>
      </c>
      <c r="M94" s="130">
        <v>0</v>
      </c>
      <c r="N94" s="130">
        <v>0</v>
      </c>
      <c r="O94" s="133">
        <v>0</v>
      </c>
    </row>
    <row r="95" spans="1:15" ht="44.25" customHeight="1" x14ac:dyDescent="0.25">
      <c r="A95" s="75" t="s">
        <v>1074</v>
      </c>
      <c r="B95" s="765"/>
      <c r="C95" s="765"/>
      <c r="D95" s="765"/>
      <c r="E95" s="765"/>
      <c r="F95" s="765"/>
      <c r="G95" s="765"/>
      <c r="H95" s="765"/>
      <c r="I95" s="765"/>
      <c r="J95" s="765"/>
      <c r="K95" s="765"/>
      <c r="L95" s="765"/>
      <c r="M95" s="765"/>
      <c r="N95" s="765"/>
      <c r="O95" s="766"/>
    </row>
    <row r="96" spans="1:15" x14ac:dyDescent="0.25">
      <c r="A96" s="248" t="s">
        <v>41</v>
      </c>
      <c r="B96" s="342" t="s">
        <v>424</v>
      </c>
      <c r="C96" s="304">
        <v>1</v>
      </c>
      <c r="D96" s="130" t="s">
        <v>886</v>
      </c>
      <c r="E96" s="170">
        <v>1</v>
      </c>
      <c r="F96" s="170">
        <v>1</v>
      </c>
      <c r="G96" s="170">
        <v>1</v>
      </c>
      <c r="H96" s="170">
        <v>1</v>
      </c>
      <c r="I96" s="170">
        <v>1</v>
      </c>
      <c r="J96" s="170">
        <v>1</v>
      </c>
      <c r="K96" s="170">
        <v>1</v>
      </c>
      <c r="L96" s="170">
        <v>1</v>
      </c>
      <c r="M96" s="170">
        <v>1</v>
      </c>
      <c r="N96" s="170">
        <v>1</v>
      </c>
      <c r="O96" s="192">
        <v>1</v>
      </c>
    </row>
    <row r="97" spans="1:15" x14ac:dyDescent="0.25">
      <c r="A97" s="596" t="s">
        <v>42</v>
      </c>
      <c r="B97" s="342" t="s">
        <v>483</v>
      </c>
      <c r="C97" s="304">
        <v>1</v>
      </c>
      <c r="D97" s="130" t="s">
        <v>482</v>
      </c>
      <c r="E97" s="170">
        <v>1</v>
      </c>
      <c r="F97" s="170">
        <v>1</v>
      </c>
      <c r="G97" s="170">
        <v>1</v>
      </c>
      <c r="H97" s="170">
        <v>1</v>
      </c>
      <c r="I97" s="170">
        <v>1</v>
      </c>
      <c r="J97" s="170">
        <v>1</v>
      </c>
      <c r="K97" s="170">
        <v>1</v>
      </c>
      <c r="L97" s="170">
        <v>1</v>
      </c>
      <c r="M97" s="170">
        <v>1</v>
      </c>
      <c r="N97" s="170">
        <v>1</v>
      </c>
      <c r="O97" s="192">
        <v>1</v>
      </c>
    </row>
    <row r="98" spans="1:15" x14ac:dyDescent="0.25">
      <c r="A98" s="70" t="s">
        <v>40</v>
      </c>
      <c r="B98" s="342" t="s">
        <v>424</v>
      </c>
      <c r="C98" s="304">
        <v>1</v>
      </c>
      <c r="D98" s="130" t="s">
        <v>895</v>
      </c>
      <c r="E98" s="170">
        <v>1</v>
      </c>
      <c r="F98" s="170">
        <v>1</v>
      </c>
      <c r="G98" s="170">
        <v>1</v>
      </c>
      <c r="H98" s="170">
        <v>1</v>
      </c>
      <c r="I98" s="170">
        <v>1</v>
      </c>
      <c r="J98" s="170">
        <v>1</v>
      </c>
      <c r="K98" s="170">
        <v>1</v>
      </c>
      <c r="L98" s="170">
        <v>1</v>
      </c>
      <c r="M98" s="170">
        <v>1</v>
      </c>
      <c r="N98" s="170">
        <v>1</v>
      </c>
      <c r="O98" s="192">
        <v>1</v>
      </c>
    </row>
    <row r="99" spans="1:15" ht="33.75" customHeight="1" x14ac:dyDescent="0.25">
      <c r="A99" s="248" t="s">
        <v>43</v>
      </c>
      <c r="B99" s="342" t="s">
        <v>400</v>
      </c>
      <c r="C99" s="304">
        <v>1</v>
      </c>
      <c r="D99" s="130" t="s">
        <v>895</v>
      </c>
      <c r="E99" s="170">
        <v>1</v>
      </c>
      <c r="F99" s="170">
        <v>1</v>
      </c>
      <c r="G99" s="170">
        <v>1</v>
      </c>
      <c r="H99" s="170">
        <v>1</v>
      </c>
      <c r="I99" s="170">
        <v>1</v>
      </c>
      <c r="J99" s="170">
        <v>1</v>
      </c>
      <c r="K99" s="170">
        <v>1</v>
      </c>
      <c r="L99" s="170">
        <v>1</v>
      </c>
      <c r="M99" s="170">
        <v>1</v>
      </c>
      <c r="N99" s="170">
        <v>1</v>
      </c>
      <c r="O99" s="192">
        <v>1</v>
      </c>
    </row>
    <row r="100" spans="1:15" ht="35.25" customHeight="1" thickBot="1" x14ac:dyDescent="0.3">
      <c r="A100" s="250" t="s">
        <v>44</v>
      </c>
      <c r="B100" s="342" t="s">
        <v>483</v>
      </c>
      <c r="C100" s="304">
        <v>1</v>
      </c>
      <c r="D100" s="130" t="s">
        <v>895</v>
      </c>
      <c r="E100" s="170">
        <v>1</v>
      </c>
      <c r="F100" s="170">
        <v>1</v>
      </c>
      <c r="G100" s="170">
        <v>1</v>
      </c>
      <c r="H100" s="170">
        <v>1</v>
      </c>
      <c r="I100" s="170">
        <v>1</v>
      </c>
      <c r="J100" s="170">
        <v>1</v>
      </c>
      <c r="K100" s="170">
        <v>1</v>
      </c>
      <c r="L100" s="170">
        <v>1</v>
      </c>
      <c r="M100" s="170">
        <v>1</v>
      </c>
      <c r="N100" s="170">
        <v>1</v>
      </c>
      <c r="O100" s="192">
        <v>1</v>
      </c>
    </row>
    <row r="101" spans="1:15" ht="36.75" customHeight="1" x14ac:dyDescent="0.25">
      <c r="A101" s="4" t="s">
        <v>1075</v>
      </c>
      <c r="B101" s="765"/>
      <c r="C101" s="765"/>
      <c r="D101" s="765"/>
      <c r="E101" s="765"/>
      <c r="F101" s="765"/>
      <c r="G101" s="765"/>
      <c r="H101" s="765"/>
      <c r="I101" s="765"/>
      <c r="J101" s="765"/>
      <c r="K101" s="765"/>
      <c r="L101" s="765"/>
      <c r="M101" s="765"/>
      <c r="N101" s="765"/>
      <c r="O101" s="766"/>
    </row>
    <row r="102" spans="1:15" ht="21.75" customHeight="1" x14ac:dyDescent="0.25">
      <c r="A102" s="294" t="s">
        <v>45</v>
      </c>
      <c r="B102" s="342" t="s">
        <v>484</v>
      </c>
      <c r="C102" s="310">
        <v>1</v>
      </c>
      <c r="D102" s="130" t="s">
        <v>898</v>
      </c>
      <c r="E102" s="170">
        <v>1</v>
      </c>
      <c r="F102" s="170">
        <v>1</v>
      </c>
      <c r="G102" s="170">
        <v>1</v>
      </c>
      <c r="H102" s="170">
        <v>1</v>
      </c>
      <c r="I102" s="170">
        <v>1</v>
      </c>
      <c r="J102" s="170">
        <v>1</v>
      </c>
      <c r="K102" s="170">
        <v>1</v>
      </c>
      <c r="L102" s="170">
        <v>1</v>
      </c>
      <c r="M102" s="170">
        <v>1</v>
      </c>
      <c r="N102" s="130">
        <v>0</v>
      </c>
      <c r="O102" s="206">
        <v>0</v>
      </c>
    </row>
    <row r="103" spans="1:15" ht="18.75" customHeight="1" x14ac:dyDescent="0.25">
      <c r="A103" s="833" t="s">
        <v>46</v>
      </c>
      <c r="B103" s="342" t="s">
        <v>137</v>
      </c>
      <c r="C103" s="310">
        <v>1</v>
      </c>
      <c r="D103" s="130" t="s">
        <v>900</v>
      </c>
      <c r="E103" s="170">
        <v>1</v>
      </c>
      <c r="F103" s="170">
        <v>1</v>
      </c>
      <c r="G103" s="170">
        <v>1</v>
      </c>
      <c r="H103" s="130">
        <v>0</v>
      </c>
      <c r="I103" s="130">
        <v>0</v>
      </c>
      <c r="J103" s="130">
        <v>0</v>
      </c>
      <c r="K103" s="130">
        <v>0</v>
      </c>
      <c r="L103" s="130">
        <v>0</v>
      </c>
      <c r="M103" s="130">
        <v>0</v>
      </c>
      <c r="N103" s="130">
        <v>0</v>
      </c>
      <c r="O103" s="206">
        <v>0</v>
      </c>
    </row>
    <row r="104" spans="1:15" ht="48.75" customHeight="1" x14ac:dyDescent="0.25">
      <c r="A104" s="844"/>
      <c r="B104" s="342" t="s">
        <v>485</v>
      </c>
      <c r="C104" s="85">
        <v>0</v>
      </c>
      <c r="D104" s="313" t="s">
        <v>84</v>
      </c>
      <c r="E104" s="130">
        <v>0</v>
      </c>
      <c r="F104" s="130">
        <v>0</v>
      </c>
      <c r="G104" s="130">
        <v>0</v>
      </c>
      <c r="H104" s="170">
        <v>1</v>
      </c>
      <c r="I104" s="170">
        <v>1</v>
      </c>
      <c r="J104" s="170">
        <v>1</v>
      </c>
      <c r="K104" s="130">
        <v>0</v>
      </c>
      <c r="L104" s="130">
        <v>0</v>
      </c>
      <c r="M104" s="130">
        <v>0</v>
      </c>
      <c r="N104" s="130">
        <v>0</v>
      </c>
      <c r="O104" s="206">
        <v>0</v>
      </c>
    </row>
    <row r="105" spans="1:15" ht="30" x14ac:dyDescent="0.25">
      <c r="A105" s="845"/>
      <c r="B105" s="342" t="s">
        <v>486</v>
      </c>
      <c r="C105" s="85">
        <v>0</v>
      </c>
      <c r="D105" s="313" t="s">
        <v>88</v>
      </c>
      <c r="E105" s="130">
        <v>0</v>
      </c>
      <c r="F105" s="130">
        <v>0</v>
      </c>
      <c r="G105" s="130">
        <v>0</v>
      </c>
      <c r="H105" s="130">
        <v>0</v>
      </c>
      <c r="I105" s="130">
        <v>0</v>
      </c>
      <c r="J105" s="130">
        <v>0</v>
      </c>
      <c r="K105" s="170">
        <v>1</v>
      </c>
      <c r="L105" s="170">
        <v>1</v>
      </c>
      <c r="M105" s="170">
        <v>1</v>
      </c>
      <c r="N105" s="170">
        <v>1</v>
      </c>
      <c r="O105" s="206">
        <v>0</v>
      </c>
    </row>
    <row r="106" spans="1:15" ht="30" x14ac:dyDescent="0.25">
      <c r="A106" s="832" t="s">
        <v>47</v>
      </c>
      <c r="B106" s="342" t="s">
        <v>485</v>
      </c>
      <c r="C106" s="310">
        <v>1</v>
      </c>
      <c r="D106" s="130" t="s">
        <v>487</v>
      </c>
      <c r="E106" s="170">
        <v>1</v>
      </c>
      <c r="F106" s="170">
        <v>1</v>
      </c>
      <c r="G106" s="170">
        <v>1</v>
      </c>
      <c r="H106" s="170">
        <v>1</v>
      </c>
      <c r="I106" s="170">
        <v>1</v>
      </c>
      <c r="J106" s="170">
        <v>1</v>
      </c>
      <c r="K106" s="170">
        <v>1</v>
      </c>
      <c r="L106" s="170">
        <v>1</v>
      </c>
      <c r="M106" s="170">
        <v>1</v>
      </c>
      <c r="N106" s="170">
        <v>1</v>
      </c>
      <c r="O106" s="206">
        <v>0</v>
      </c>
    </row>
    <row r="107" spans="1:15" ht="27.75" customHeight="1" x14ac:dyDescent="0.25">
      <c r="A107" s="832"/>
      <c r="B107" s="342" t="s">
        <v>488</v>
      </c>
      <c r="C107" s="85">
        <v>0</v>
      </c>
      <c r="D107" s="313" t="s">
        <v>84</v>
      </c>
      <c r="E107" s="170">
        <v>1</v>
      </c>
      <c r="F107" s="170">
        <v>1</v>
      </c>
      <c r="G107" s="170">
        <v>1</v>
      </c>
      <c r="H107" s="130">
        <v>0</v>
      </c>
      <c r="I107" s="130">
        <v>0</v>
      </c>
      <c r="J107" s="130">
        <v>0</v>
      </c>
      <c r="K107" s="170">
        <v>1</v>
      </c>
      <c r="L107" s="170">
        <v>1</v>
      </c>
      <c r="M107" s="130">
        <v>0</v>
      </c>
      <c r="N107" s="130">
        <v>0</v>
      </c>
      <c r="O107" s="206">
        <v>0</v>
      </c>
    </row>
    <row r="108" spans="1:15" ht="30" customHeight="1" x14ac:dyDescent="0.25">
      <c r="A108" s="833" t="s">
        <v>48</v>
      </c>
      <c r="B108" s="342" t="s">
        <v>488</v>
      </c>
      <c r="C108" s="310">
        <v>1</v>
      </c>
      <c r="D108" s="130" t="s">
        <v>489</v>
      </c>
      <c r="E108" s="170">
        <v>1</v>
      </c>
      <c r="F108" s="170">
        <v>1</v>
      </c>
      <c r="G108" s="170">
        <v>1</v>
      </c>
      <c r="H108" s="130">
        <v>0</v>
      </c>
      <c r="I108" s="130">
        <v>0</v>
      </c>
      <c r="J108" s="130">
        <v>0</v>
      </c>
      <c r="K108" s="170">
        <v>1</v>
      </c>
      <c r="L108" s="170">
        <v>1</v>
      </c>
      <c r="M108" s="130">
        <v>0</v>
      </c>
      <c r="N108" s="130">
        <v>0</v>
      </c>
      <c r="O108" s="206">
        <v>0</v>
      </c>
    </row>
    <row r="109" spans="1:15" ht="38.25" x14ac:dyDescent="0.25">
      <c r="A109" s="845"/>
      <c r="B109" s="342" t="s">
        <v>485</v>
      </c>
      <c r="C109" s="310">
        <v>1</v>
      </c>
      <c r="D109" s="130" t="s">
        <v>490</v>
      </c>
      <c r="E109" s="170">
        <v>1</v>
      </c>
      <c r="F109" s="170">
        <v>1</v>
      </c>
      <c r="G109" s="130">
        <v>0</v>
      </c>
      <c r="H109" s="170">
        <v>1</v>
      </c>
      <c r="I109" s="170">
        <v>1</v>
      </c>
      <c r="J109" s="170">
        <v>1</v>
      </c>
      <c r="K109" s="130">
        <v>0</v>
      </c>
      <c r="L109" s="130">
        <v>0</v>
      </c>
      <c r="M109" s="130">
        <v>0</v>
      </c>
      <c r="N109" s="130">
        <v>0</v>
      </c>
      <c r="O109" s="206">
        <v>0</v>
      </c>
    </row>
    <row r="110" spans="1:15" ht="32.25" customHeight="1" x14ac:dyDescent="0.25">
      <c r="A110" s="298" t="s">
        <v>49</v>
      </c>
      <c r="B110" s="342" t="s">
        <v>491</v>
      </c>
      <c r="C110" s="310">
        <v>1</v>
      </c>
      <c r="D110" s="130" t="s">
        <v>492</v>
      </c>
      <c r="E110" s="170">
        <v>1</v>
      </c>
      <c r="F110" s="170">
        <v>1</v>
      </c>
      <c r="G110" s="130">
        <v>0</v>
      </c>
      <c r="H110" s="170">
        <v>1</v>
      </c>
      <c r="I110" s="170">
        <v>1</v>
      </c>
      <c r="J110" s="170">
        <v>1</v>
      </c>
      <c r="K110" s="170">
        <v>1</v>
      </c>
      <c r="L110" s="170">
        <v>1</v>
      </c>
      <c r="M110" s="130">
        <v>0</v>
      </c>
      <c r="N110" s="130">
        <v>0</v>
      </c>
      <c r="O110" s="206">
        <v>0</v>
      </c>
    </row>
    <row r="111" spans="1:15" ht="19.5" customHeight="1" x14ac:dyDescent="0.25">
      <c r="A111" s="833" t="s">
        <v>50</v>
      </c>
      <c r="B111" s="342" t="s">
        <v>144</v>
      </c>
      <c r="C111" s="310">
        <v>1</v>
      </c>
      <c r="D111" s="128" t="s">
        <v>493</v>
      </c>
      <c r="E111" s="170">
        <v>1</v>
      </c>
      <c r="F111" s="170">
        <v>1</v>
      </c>
      <c r="G111" s="130">
        <v>0</v>
      </c>
      <c r="H111" s="170">
        <v>1</v>
      </c>
      <c r="I111" s="170">
        <v>1</v>
      </c>
      <c r="J111" s="170">
        <v>1</v>
      </c>
      <c r="K111" s="170">
        <v>1</v>
      </c>
      <c r="L111" s="170">
        <v>1</v>
      </c>
      <c r="M111" s="170">
        <v>1</v>
      </c>
      <c r="N111" s="170">
        <v>1</v>
      </c>
      <c r="O111" s="206">
        <v>0</v>
      </c>
    </row>
    <row r="112" spans="1:15" ht="25.5" x14ac:dyDescent="0.25">
      <c r="A112" s="844"/>
      <c r="B112" s="342" t="s">
        <v>494</v>
      </c>
      <c r="C112" s="310">
        <v>1</v>
      </c>
      <c r="D112" s="128" t="s">
        <v>495</v>
      </c>
      <c r="E112" s="130">
        <v>0</v>
      </c>
      <c r="F112" s="130">
        <v>0</v>
      </c>
      <c r="G112" s="170">
        <v>1</v>
      </c>
      <c r="H112" s="130">
        <v>0</v>
      </c>
      <c r="I112" s="130">
        <v>0</v>
      </c>
      <c r="J112" s="130">
        <v>0</v>
      </c>
      <c r="K112" s="130">
        <v>0</v>
      </c>
      <c r="L112" s="130">
        <v>0</v>
      </c>
      <c r="M112" s="130">
        <v>0</v>
      </c>
      <c r="N112" s="130">
        <v>0</v>
      </c>
      <c r="O112" s="206">
        <v>0</v>
      </c>
    </row>
    <row r="113" spans="1:15" ht="60.75" customHeight="1" thickBot="1" x14ac:dyDescent="0.3">
      <c r="A113" s="849"/>
      <c r="B113" s="346" t="s">
        <v>496</v>
      </c>
      <c r="C113" s="316">
        <v>1</v>
      </c>
      <c r="D113" s="317" t="s">
        <v>497</v>
      </c>
      <c r="E113" s="144">
        <v>0</v>
      </c>
      <c r="F113" s="144">
        <v>0</v>
      </c>
      <c r="G113" s="144">
        <v>0</v>
      </c>
      <c r="H113" s="144">
        <v>0</v>
      </c>
      <c r="I113" s="144">
        <v>0</v>
      </c>
      <c r="J113" s="144">
        <v>0</v>
      </c>
      <c r="K113" s="144">
        <v>0</v>
      </c>
      <c r="L113" s="144">
        <v>0</v>
      </c>
      <c r="M113" s="318">
        <v>1</v>
      </c>
      <c r="N113" s="144">
        <v>0</v>
      </c>
      <c r="O113" s="308">
        <v>0</v>
      </c>
    </row>
    <row r="114" spans="1:15" ht="30" customHeight="1" x14ac:dyDescent="0.25">
      <c r="A114" s="320" t="s">
        <v>1076</v>
      </c>
      <c r="B114" s="841"/>
      <c r="C114" s="842"/>
      <c r="D114" s="842"/>
      <c r="E114" s="842"/>
      <c r="F114" s="842"/>
      <c r="G114" s="842"/>
      <c r="H114" s="842"/>
      <c r="I114" s="842"/>
      <c r="J114" s="842"/>
      <c r="K114" s="842"/>
      <c r="L114" s="842"/>
      <c r="M114" s="842"/>
      <c r="N114" s="842"/>
      <c r="O114" s="843"/>
    </row>
    <row r="115" spans="1:15" ht="35.25" customHeight="1" x14ac:dyDescent="0.25">
      <c r="A115" s="109" t="s">
        <v>51</v>
      </c>
      <c r="B115" s="341" t="s">
        <v>498</v>
      </c>
      <c r="C115" s="303">
        <v>1</v>
      </c>
      <c r="D115" s="128" t="s">
        <v>499</v>
      </c>
      <c r="E115" s="207">
        <v>1</v>
      </c>
      <c r="F115" s="207">
        <v>1</v>
      </c>
      <c r="G115" s="207">
        <v>1</v>
      </c>
      <c r="H115" s="207">
        <v>1</v>
      </c>
      <c r="I115" s="207">
        <v>1</v>
      </c>
      <c r="J115" s="207">
        <v>1</v>
      </c>
      <c r="K115" s="207">
        <v>1</v>
      </c>
      <c r="L115" s="128">
        <v>0</v>
      </c>
      <c r="M115" s="207">
        <v>1</v>
      </c>
      <c r="N115" s="207">
        <v>1</v>
      </c>
      <c r="O115" s="206">
        <v>0</v>
      </c>
    </row>
    <row r="116" spans="1:15" ht="27.75" customHeight="1" x14ac:dyDescent="0.25">
      <c r="A116" s="321" t="s">
        <v>52</v>
      </c>
      <c r="B116" s="347" t="s">
        <v>145</v>
      </c>
      <c r="C116" s="322">
        <v>1</v>
      </c>
      <c r="D116" s="323" t="s">
        <v>500</v>
      </c>
      <c r="E116" s="324">
        <v>1</v>
      </c>
      <c r="F116" s="324">
        <v>1</v>
      </c>
      <c r="G116" s="324">
        <v>1</v>
      </c>
      <c r="H116" s="324">
        <v>1</v>
      </c>
      <c r="I116" s="324">
        <v>1</v>
      </c>
      <c r="J116" s="324">
        <v>1</v>
      </c>
      <c r="K116" s="324">
        <v>1</v>
      </c>
      <c r="L116" s="323">
        <v>0</v>
      </c>
      <c r="M116" s="324">
        <v>1</v>
      </c>
      <c r="N116" s="324">
        <v>1</v>
      </c>
      <c r="O116" s="206">
        <v>0</v>
      </c>
    </row>
    <row r="117" spans="1:15" ht="27.75" customHeight="1" x14ac:dyDescent="0.25">
      <c r="A117" s="109" t="s">
        <v>53</v>
      </c>
      <c r="B117" s="341" t="s">
        <v>501</v>
      </c>
      <c r="C117" s="303">
        <v>1</v>
      </c>
      <c r="D117" s="128" t="s">
        <v>502</v>
      </c>
      <c r="E117" s="207">
        <v>1</v>
      </c>
      <c r="F117" s="207">
        <v>1</v>
      </c>
      <c r="G117" s="207">
        <v>1</v>
      </c>
      <c r="H117" s="207">
        <v>1</v>
      </c>
      <c r="I117" s="207">
        <v>1</v>
      </c>
      <c r="J117" s="207">
        <v>1</v>
      </c>
      <c r="K117" s="207">
        <v>1</v>
      </c>
      <c r="L117" s="128">
        <v>0</v>
      </c>
      <c r="M117" s="207">
        <v>1</v>
      </c>
      <c r="N117" s="207">
        <v>1</v>
      </c>
      <c r="O117" s="206">
        <v>0</v>
      </c>
    </row>
    <row r="118" spans="1:15" ht="27.75" customHeight="1" x14ac:dyDescent="0.25">
      <c r="A118" s="109" t="s">
        <v>55</v>
      </c>
      <c r="B118" s="341" t="s">
        <v>510</v>
      </c>
      <c r="C118" s="303">
        <v>1</v>
      </c>
      <c r="D118" s="128" t="s">
        <v>511</v>
      </c>
      <c r="E118" s="207">
        <v>1</v>
      </c>
      <c r="F118" s="207">
        <v>1</v>
      </c>
      <c r="G118" s="207">
        <v>1</v>
      </c>
      <c r="H118" s="207">
        <v>1</v>
      </c>
      <c r="I118" s="207">
        <v>1</v>
      </c>
      <c r="J118" s="207">
        <v>1</v>
      </c>
      <c r="K118" s="207">
        <v>1</v>
      </c>
      <c r="L118" s="128">
        <v>0</v>
      </c>
      <c r="M118" s="207">
        <v>1</v>
      </c>
      <c r="N118" s="207">
        <v>1</v>
      </c>
      <c r="O118" s="206">
        <v>0</v>
      </c>
    </row>
    <row r="119" spans="1:15" ht="27.75" customHeight="1" x14ac:dyDescent="0.25">
      <c r="A119" s="109" t="s">
        <v>57</v>
      </c>
      <c r="B119" s="341" t="s">
        <v>152</v>
      </c>
      <c r="C119" s="303">
        <v>1</v>
      </c>
      <c r="D119" s="128" t="s">
        <v>919</v>
      </c>
      <c r="E119" s="207">
        <v>1</v>
      </c>
      <c r="F119" s="207">
        <v>1</v>
      </c>
      <c r="G119" s="207">
        <v>1</v>
      </c>
      <c r="H119" s="207">
        <v>1</v>
      </c>
      <c r="I119" s="207">
        <v>1</v>
      </c>
      <c r="J119" s="207">
        <v>1</v>
      </c>
      <c r="K119" s="207">
        <v>1</v>
      </c>
      <c r="L119" s="128">
        <v>0</v>
      </c>
      <c r="M119" s="207">
        <v>1</v>
      </c>
      <c r="N119" s="207">
        <v>1</v>
      </c>
      <c r="O119" s="206">
        <v>0</v>
      </c>
    </row>
    <row r="120" spans="1:15" ht="27.75" customHeight="1" x14ac:dyDescent="0.25">
      <c r="A120" s="624" t="s">
        <v>517</v>
      </c>
      <c r="B120" s="341" t="s">
        <v>518</v>
      </c>
      <c r="C120" s="303">
        <v>1</v>
      </c>
      <c r="D120" s="128" t="s">
        <v>519</v>
      </c>
      <c r="E120" s="207">
        <v>1</v>
      </c>
      <c r="F120" s="207">
        <v>1</v>
      </c>
      <c r="G120" s="207">
        <v>1</v>
      </c>
      <c r="H120" s="207">
        <v>1</v>
      </c>
      <c r="I120" s="207">
        <v>1</v>
      </c>
      <c r="J120" s="207">
        <v>1</v>
      </c>
      <c r="K120" s="207">
        <v>1</v>
      </c>
      <c r="L120" s="128">
        <v>0</v>
      </c>
      <c r="M120" s="207">
        <v>1</v>
      </c>
      <c r="N120" s="207">
        <v>1</v>
      </c>
      <c r="O120" s="206">
        <v>0</v>
      </c>
    </row>
    <row r="121" spans="1:15" ht="27.75" customHeight="1" thickBot="1" x14ac:dyDescent="0.3">
      <c r="A121" s="109" t="s">
        <v>60</v>
      </c>
      <c r="B121" s="341" t="s">
        <v>520</v>
      </c>
      <c r="C121" s="303">
        <v>1</v>
      </c>
      <c r="D121" s="128" t="s">
        <v>521</v>
      </c>
      <c r="E121" s="207">
        <v>1</v>
      </c>
      <c r="F121" s="207">
        <v>1</v>
      </c>
      <c r="G121" s="207">
        <v>1</v>
      </c>
      <c r="H121" s="207">
        <v>1</v>
      </c>
      <c r="I121" s="207">
        <v>1</v>
      </c>
      <c r="J121" s="207">
        <v>1</v>
      </c>
      <c r="K121" s="207">
        <v>1</v>
      </c>
      <c r="L121" s="128">
        <v>0</v>
      </c>
      <c r="M121" s="207">
        <v>1</v>
      </c>
      <c r="N121" s="207">
        <v>1</v>
      </c>
      <c r="O121" s="206">
        <v>0</v>
      </c>
    </row>
    <row r="122" spans="1:15" ht="27.75" customHeight="1" x14ac:dyDescent="0.25">
      <c r="A122" s="4" t="s">
        <v>1077</v>
      </c>
      <c r="B122" s="835"/>
      <c r="C122" s="836"/>
      <c r="D122" s="836"/>
      <c r="E122" s="836"/>
      <c r="F122" s="836"/>
      <c r="G122" s="836"/>
      <c r="H122" s="836"/>
      <c r="I122" s="836"/>
      <c r="J122" s="836"/>
      <c r="K122" s="836"/>
      <c r="L122" s="836"/>
      <c r="M122" s="836"/>
      <c r="N122" s="836"/>
      <c r="O122" s="837"/>
    </row>
    <row r="123" spans="1:15" ht="48.75" customHeight="1" x14ac:dyDescent="0.25">
      <c r="A123" s="833" t="s">
        <v>23</v>
      </c>
      <c r="B123" s="351" t="s">
        <v>443</v>
      </c>
      <c r="C123" s="356">
        <v>0</v>
      </c>
      <c r="D123" s="353" t="s">
        <v>924</v>
      </c>
      <c r="E123" s="354">
        <v>1</v>
      </c>
      <c r="F123" s="353">
        <v>0</v>
      </c>
      <c r="G123" s="354">
        <v>1</v>
      </c>
      <c r="H123" s="354">
        <v>1</v>
      </c>
      <c r="I123" s="354">
        <v>1</v>
      </c>
      <c r="J123" s="354">
        <v>1</v>
      </c>
      <c r="K123" s="353">
        <v>0</v>
      </c>
      <c r="L123" s="353">
        <v>0</v>
      </c>
      <c r="M123" s="354">
        <v>1</v>
      </c>
      <c r="N123" s="354">
        <v>1</v>
      </c>
      <c r="O123" s="671">
        <v>1</v>
      </c>
    </row>
    <row r="124" spans="1:15" ht="51" customHeight="1" x14ac:dyDescent="0.25">
      <c r="A124" s="844"/>
      <c r="B124" s="351" t="s">
        <v>438</v>
      </c>
      <c r="C124" s="356">
        <v>0</v>
      </c>
      <c r="D124" s="353" t="s">
        <v>925</v>
      </c>
      <c r="E124" s="353">
        <v>0</v>
      </c>
      <c r="F124" s="353">
        <v>0</v>
      </c>
      <c r="G124" s="353">
        <v>0</v>
      </c>
      <c r="H124" s="353">
        <v>0</v>
      </c>
      <c r="I124" s="353">
        <v>0</v>
      </c>
      <c r="J124" s="353">
        <v>0</v>
      </c>
      <c r="K124" s="353">
        <v>0</v>
      </c>
      <c r="L124" s="353">
        <v>0</v>
      </c>
      <c r="M124" s="353">
        <v>0</v>
      </c>
      <c r="N124" s="353">
        <v>0</v>
      </c>
      <c r="O124" s="671">
        <v>1</v>
      </c>
    </row>
    <row r="125" spans="1:15" ht="46.5" customHeight="1" x14ac:dyDescent="0.25">
      <c r="A125" s="844"/>
      <c r="B125" s="351" t="s">
        <v>926</v>
      </c>
      <c r="C125" s="356">
        <v>0</v>
      </c>
      <c r="D125" s="353" t="s">
        <v>927</v>
      </c>
      <c r="E125" s="353">
        <v>0</v>
      </c>
      <c r="F125" s="353">
        <v>0</v>
      </c>
      <c r="G125" s="353">
        <v>0</v>
      </c>
      <c r="H125" s="353">
        <v>0</v>
      </c>
      <c r="I125" s="353">
        <v>0</v>
      </c>
      <c r="J125" s="353">
        <v>0</v>
      </c>
      <c r="K125" s="353">
        <v>0</v>
      </c>
      <c r="L125" s="353">
        <v>0</v>
      </c>
      <c r="M125" s="353">
        <v>0</v>
      </c>
      <c r="N125" s="353">
        <v>0</v>
      </c>
      <c r="O125" s="671">
        <v>1</v>
      </c>
    </row>
    <row r="126" spans="1:15" ht="69" customHeight="1" x14ac:dyDescent="0.25">
      <c r="A126" s="844"/>
      <c r="B126" s="351" t="s">
        <v>928</v>
      </c>
      <c r="C126" s="356">
        <v>0</v>
      </c>
      <c r="D126" s="353" t="s">
        <v>929</v>
      </c>
      <c r="E126" s="353">
        <v>0</v>
      </c>
      <c r="F126" s="353">
        <v>0</v>
      </c>
      <c r="G126" s="353">
        <v>0</v>
      </c>
      <c r="H126" s="353">
        <v>0</v>
      </c>
      <c r="I126" s="353">
        <v>0</v>
      </c>
      <c r="J126" s="353">
        <v>0</v>
      </c>
      <c r="K126" s="353">
        <v>0</v>
      </c>
      <c r="L126" s="353">
        <v>0</v>
      </c>
      <c r="M126" s="354">
        <v>1</v>
      </c>
      <c r="N126" s="353">
        <v>0</v>
      </c>
      <c r="O126" s="355">
        <v>0</v>
      </c>
    </row>
    <row r="127" spans="1:15" ht="47.25" customHeight="1" x14ac:dyDescent="0.25">
      <c r="A127" s="844"/>
      <c r="B127" s="351" t="s">
        <v>439</v>
      </c>
      <c r="C127" s="352">
        <v>1</v>
      </c>
      <c r="D127" s="353" t="s">
        <v>930</v>
      </c>
      <c r="E127" s="354">
        <v>1</v>
      </c>
      <c r="F127" s="353">
        <v>0</v>
      </c>
      <c r="G127" s="354">
        <v>1</v>
      </c>
      <c r="H127" s="354">
        <v>1</v>
      </c>
      <c r="I127" s="354">
        <v>1</v>
      </c>
      <c r="J127" s="354">
        <v>1</v>
      </c>
      <c r="K127" s="354">
        <v>1</v>
      </c>
      <c r="L127" s="354">
        <v>1</v>
      </c>
      <c r="M127" s="353">
        <v>0</v>
      </c>
      <c r="N127" s="354">
        <v>1</v>
      </c>
      <c r="O127" s="355">
        <v>0</v>
      </c>
    </row>
    <row r="128" spans="1:15" ht="53.25" customHeight="1" x14ac:dyDescent="0.25">
      <c r="A128" s="844"/>
      <c r="B128" s="351" t="s">
        <v>441</v>
      </c>
      <c r="C128" s="356">
        <v>0</v>
      </c>
      <c r="D128" s="353" t="s">
        <v>931</v>
      </c>
      <c r="E128" s="353">
        <v>0</v>
      </c>
      <c r="F128" s="353">
        <v>0</v>
      </c>
      <c r="G128" s="353">
        <v>0</v>
      </c>
      <c r="H128" s="353">
        <v>0</v>
      </c>
      <c r="I128" s="354">
        <v>1</v>
      </c>
      <c r="J128" s="353">
        <v>0</v>
      </c>
      <c r="K128" s="353">
        <v>0</v>
      </c>
      <c r="L128" s="353">
        <v>0</v>
      </c>
      <c r="M128" s="353">
        <v>0</v>
      </c>
      <c r="N128" s="353">
        <v>0</v>
      </c>
      <c r="O128" s="355">
        <v>0</v>
      </c>
    </row>
    <row r="129" spans="1:15" ht="48" customHeight="1" x14ac:dyDescent="0.25">
      <c r="A129" s="844"/>
      <c r="B129" s="351" t="s">
        <v>442</v>
      </c>
      <c r="C129" s="356">
        <v>0</v>
      </c>
      <c r="D129" s="353" t="s">
        <v>932</v>
      </c>
      <c r="E129" s="353">
        <v>0</v>
      </c>
      <c r="F129" s="354">
        <v>1</v>
      </c>
      <c r="G129" s="353">
        <v>0</v>
      </c>
      <c r="H129" s="353">
        <v>0</v>
      </c>
      <c r="I129" s="353">
        <v>0</v>
      </c>
      <c r="J129" s="353">
        <v>0</v>
      </c>
      <c r="K129" s="353">
        <v>0</v>
      </c>
      <c r="L129" s="353">
        <v>0</v>
      </c>
      <c r="M129" s="354">
        <v>1</v>
      </c>
      <c r="N129" s="353">
        <v>0</v>
      </c>
      <c r="O129" s="355">
        <v>0</v>
      </c>
    </row>
    <row r="130" spans="1:15" ht="54" customHeight="1" x14ac:dyDescent="0.25">
      <c r="A130" s="844"/>
      <c r="B130" s="351" t="s">
        <v>442</v>
      </c>
      <c r="C130" s="356">
        <v>0</v>
      </c>
      <c r="D130" s="353" t="s">
        <v>933</v>
      </c>
      <c r="E130" s="353">
        <v>0</v>
      </c>
      <c r="F130" s="354">
        <v>1</v>
      </c>
      <c r="G130" s="353">
        <v>0</v>
      </c>
      <c r="H130" s="353">
        <v>0</v>
      </c>
      <c r="I130" s="353">
        <v>0</v>
      </c>
      <c r="J130" s="353">
        <v>0</v>
      </c>
      <c r="K130" s="353">
        <v>0</v>
      </c>
      <c r="L130" s="353">
        <v>0</v>
      </c>
      <c r="M130" s="353">
        <v>0</v>
      </c>
      <c r="N130" s="353">
        <v>0</v>
      </c>
      <c r="O130" s="355">
        <v>0</v>
      </c>
    </row>
    <row r="131" spans="1:15" ht="57" customHeight="1" x14ac:dyDescent="0.25">
      <c r="A131" s="844"/>
      <c r="B131" s="351" t="s">
        <v>443</v>
      </c>
      <c r="C131" s="356">
        <v>0</v>
      </c>
      <c r="D131" s="353" t="s">
        <v>934</v>
      </c>
      <c r="E131" s="353">
        <v>0</v>
      </c>
      <c r="F131" s="353">
        <v>0</v>
      </c>
      <c r="G131" s="353">
        <v>0</v>
      </c>
      <c r="H131" s="354">
        <v>1</v>
      </c>
      <c r="I131" s="354">
        <v>1</v>
      </c>
      <c r="J131" s="354">
        <v>1</v>
      </c>
      <c r="K131" s="353">
        <v>0</v>
      </c>
      <c r="L131" s="353">
        <v>0</v>
      </c>
      <c r="M131" s="353">
        <v>0</v>
      </c>
      <c r="N131" s="353">
        <v>0</v>
      </c>
      <c r="O131" s="671">
        <v>1</v>
      </c>
    </row>
    <row r="132" spans="1:15" ht="51" customHeight="1" x14ac:dyDescent="0.25">
      <c r="A132" s="844"/>
      <c r="B132" s="351" t="s">
        <v>443</v>
      </c>
      <c r="C132" s="356">
        <v>0</v>
      </c>
      <c r="D132" s="353" t="s">
        <v>935</v>
      </c>
      <c r="E132" s="353">
        <v>0</v>
      </c>
      <c r="F132" s="353">
        <v>0</v>
      </c>
      <c r="G132" s="353">
        <v>0</v>
      </c>
      <c r="H132" s="354">
        <v>1</v>
      </c>
      <c r="I132" s="353">
        <v>0</v>
      </c>
      <c r="J132" s="354">
        <v>1</v>
      </c>
      <c r="K132" s="353">
        <v>0</v>
      </c>
      <c r="L132" s="353">
        <v>0</v>
      </c>
      <c r="M132" s="353">
        <v>0</v>
      </c>
      <c r="N132" s="353">
        <v>0</v>
      </c>
      <c r="O132" s="355">
        <v>0</v>
      </c>
    </row>
    <row r="133" spans="1:15" ht="42.75" customHeight="1" x14ac:dyDescent="0.25">
      <c r="A133" s="845"/>
      <c r="B133" s="351" t="s">
        <v>444</v>
      </c>
      <c r="C133" s="352">
        <v>1</v>
      </c>
      <c r="D133" s="353" t="s">
        <v>471</v>
      </c>
      <c r="E133" s="354">
        <v>1</v>
      </c>
      <c r="F133" s="354">
        <v>1</v>
      </c>
      <c r="G133" s="354">
        <v>1</v>
      </c>
      <c r="H133" s="354">
        <v>1</v>
      </c>
      <c r="I133" s="354">
        <v>1</v>
      </c>
      <c r="J133" s="354">
        <v>1</v>
      </c>
      <c r="K133" s="354">
        <v>1</v>
      </c>
      <c r="L133" s="354">
        <v>1</v>
      </c>
      <c r="M133" s="354">
        <v>1</v>
      </c>
      <c r="N133" s="354">
        <v>1</v>
      </c>
      <c r="O133" s="671">
        <v>1</v>
      </c>
    </row>
    <row r="134" spans="1:15" ht="51.75" customHeight="1" x14ac:dyDescent="0.25">
      <c r="A134" s="846" t="s">
        <v>33</v>
      </c>
      <c r="B134" s="351" t="s">
        <v>937</v>
      </c>
      <c r="C134" s="356">
        <v>0</v>
      </c>
      <c r="D134" s="353" t="s">
        <v>938</v>
      </c>
      <c r="E134" s="353">
        <v>0</v>
      </c>
      <c r="F134" s="353">
        <v>0</v>
      </c>
      <c r="G134" s="353">
        <v>0</v>
      </c>
      <c r="H134" s="353">
        <v>0</v>
      </c>
      <c r="I134" s="353">
        <v>0</v>
      </c>
      <c r="J134" s="353">
        <v>0</v>
      </c>
      <c r="K134" s="353">
        <v>0</v>
      </c>
      <c r="L134" s="353">
        <v>0</v>
      </c>
      <c r="M134" s="353">
        <v>0</v>
      </c>
      <c r="N134" s="353">
        <v>0</v>
      </c>
      <c r="O134" s="355">
        <v>1</v>
      </c>
    </row>
    <row r="135" spans="1:15" ht="34.5" customHeight="1" x14ac:dyDescent="0.25">
      <c r="A135" s="847"/>
      <c r="B135" s="351" t="s">
        <v>939</v>
      </c>
      <c r="C135" s="356">
        <v>0</v>
      </c>
      <c r="D135" s="353" t="s">
        <v>940</v>
      </c>
      <c r="E135" s="353">
        <v>0</v>
      </c>
      <c r="F135" s="353">
        <v>0</v>
      </c>
      <c r="G135" s="353">
        <v>0</v>
      </c>
      <c r="H135" s="353">
        <v>0</v>
      </c>
      <c r="I135" s="353">
        <v>0</v>
      </c>
      <c r="J135" s="353">
        <v>0</v>
      </c>
      <c r="K135" s="353">
        <v>0</v>
      </c>
      <c r="L135" s="353">
        <v>0</v>
      </c>
      <c r="M135" s="353">
        <v>0</v>
      </c>
      <c r="N135" s="353">
        <v>0</v>
      </c>
      <c r="O135" s="671">
        <v>1</v>
      </c>
    </row>
    <row r="136" spans="1:15" ht="51" x14ac:dyDescent="0.25">
      <c r="A136" s="847"/>
      <c r="B136" s="342" t="s">
        <v>928</v>
      </c>
      <c r="C136" s="82">
        <v>0</v>
      </c>
      <c r="D136" s="130" t="s">
        <v>929</v>
      </c>
      <c r="E136" s="130">
        <v>0</v>
      </c>
      <c r="F136" s="130">
        <v>0</v>
      </c>
      <c r="G136" s="130">
        <v>0</v>
      </c>
      <c r="H136" s="130">
        <v>0</v>
      </c>
      <c r="I136" s="130">
        <v>0</v>
      </c>
      <c r="J136" s="130">
        <v>0</v>
      </c>
      <c r="K136" s="130">
        <v>0</v>
      </c>
      <c r="L136" s="130">
        <v>0</v>
      </c>
      <c r="M136" s="170">
        <v>1</v>
      </c>
      <c r="N136" s="130">
        <v>0</v>
      </c>
      <c r="O136" s="133">
        <v>0</v>
      </c>
    </row>
    <row r="137" spans="1:15" ht="38.25" x14ac:dyDescent="0.25">
      <c r="A137" s="847"/>
      <c r="B137" s="342" t="s">
        <v>441</v>
      </c>
      <c r="C137" s="304">
        <v>1</v>
      </c>
      <c r="D137" s="130" t="s">
        <v>941</v>
      </c>
      <c r="E137" s="170">
        <v>1</v>
      </c>
      <c r="F137" s="130">
        <v>0</v>
      </c>
      <c r="G137" s="170">
        <v>1</v>
      </c>
      <c r="H137" s="170">
        <v>1</v>
      </c>
      <c r="I137" s="170">
        <v>1</v>
      </c>
      <c r="J137" s="170">
        <v>1</v>
      </c>
      <c r="K137" s="170">
        <v>1</v>
      </c>
      <c r="L137" s="170">
        <v>1</v>
      </c>
      <c r="M137" s="130">
        <v>0</v>
      </c>
      <c r="N137" s="170">
        <v>1</v>
      </c>
      <c r="O137" s="133">
        <v>0</v>
      </c>
    </row>
    <row r="138" spans="1:15" ht="38.25" x14ac:dyDescent="0.25">
      <c r="A138" s="847"/>
      <c r="B138" s="342" t="s">
        <v>440</v>
      </c>
      <c r="C138" s="82">
        <v>0</v>
      </c>
      <c r="D138" s="130" t="s">
        <v>942</v>
      </c>
      <c r="E138" s="130">
        <v>0</v>
      </c>
      <c r="F138" s="130">
        <v>0</v>
      </c>
      <c r="G138" s="130">
        <v>0</v>
      </c>
      <c r="H138" s="130">
        <v>0</v>
      </c>
      <c r="I138" s="130">
        <v>0</v>
      </c>
      <c r="J138" s="170">
        <v>1</v>
      </c>
      <c r="K138" s="130">
        <v>0</v>
      </c>
      <c r="L138" s="130">
        <v>0</v>
      </c>
      <c r="M138" s="130">
        <v>0</v>
      </c>
      <c r="N138" s="130">
        <v>0</v>
      </c>
      <c r="O138" s="133">
        <v>0</v>
      </c>
    </row>
    <row r="139" spans="1:15" ht="38.25" x14ac:dyDescent="0.25">
      <c r="A139" s="847"/>
      <c r="B139" s="342" t="s">
        <v>441</v>
      </c>
      <c r="C139" s="82">
        <v>0</v>
      </c>
      <c r="D139" s="130" t="s">
        <v>931</v>
      </c>
      <c r="E139" s="130">
        <v>0</v>
      </c>
      <c r="F139" s="170">
        <v>1</v>
      </c>
      <c r="G139" s="130">
        <v>0</v>
      </c>
      <c r="H139" s="130">
        <v>0</v>
      </c>
      <c r="I139" s="130">
        <v>0</v>
      </c>
      <c r="J139" s="130">
        <v>0</v>
      </c>
      <c r="K139" s="130">
        <v>0</v>
      </c>
      <c r="L139" s="130">
        <v>0</v>
      </c>
      <c r="M139" s="170">
        <v>1</v>
      </c>
      <c r="N139" s="130">
        <v>0</v>
      </c>
      <c r="O139" s="133">
        <v>0</v>
      </c>
    </row>
    <row r="140" spans="1:15" ht="38.25" x14ac:dyDescent="0.25">
      <c r="A140" s="847"/>
      <c r="B140" s="342" t="s">
        <v>442</v>
      </c>
      <c r="C140" s="82">
        <v>0</v>
      </c>
      <c r="D140" s="130" t="s">
        <v>932</v>
      </c>
      <c r="E140" s="130">
        <v>0</v>
      </c>
      <c r="F140" s="130">
        <v>0</v>
      </c>
      <c r="G140" s="130">
        <v>0</v>
      </c>
      <c r="H140" s="130">
        <v>0</v>
      </c>
      <c r="I140" s="130">
        <v>0</v>
      </c>
      <c r="J140" s="130">
        <v>0</v>
      </c>
      <c r="K140" s="130">
        <v>0</v>
      </c>
      <c r="L140" s="130">
        <v>0</v>
      </c>
      <c r="M140" s="130">
        <v>0</v>
      </c>
      <c r="N140" s="170">
        <v>1</v>
      </c>
      <c r="O140" s="133">
        <v>0</v>
      </c>
    </row>
    <row r="141" spans="1:15" ht="57" customHeight="1" x14ac:dyDescent="0.25">
      <c r="A141" s="847"/>
      <c r="B141" s="342" t="s">
        <v>442</v>
      </c>
      <c r="C141" s="82">
        <v>0</v>
      </c>
      <c r="D141" s="130" t="s">
        <v>933</v>
      </c>
      <c r="E141" s="130">
        <v>0</v>
      </c>
      <c r="F141" s="170">
        <v>1</v>
      </c>
      <c r="G141" s="130">
        <v>0</v>
      </c>
      <c r="H141" s="130">
        <v>0</v>
      </c>
      <c r="I141" s="130">
        <v>0</v>
      </c>
      <c r="J141" s="130">
        <v>0</v>
      </c>
      <c r="K141" s="130">
        <v>0</v>
      </c>
      <c r="L141" s="130">
        <v>0</v>
      </c>
      <c r="M141" s="170">
        <v>1</v>
      </c>
      <c r="N141" s="130">
        <v>0</v>
      </c>
      <c r="O141" s="133">
        <v>0</v>
      </c>
    </row>
    <row r="142" spans="1:15" ht="38.25" x14ac:dyDescent="0.25">
      <c r="A142" s="847"/>
      <c r="B142" s="342" t="s">
        <v>408</v>
      </c>
      <c r="C142" s="82">
        <v>0</v>
      </c>
      <c r="D142" s="130" t="s">
        <v>943</v>
      </c>
      <c r="E142" s="130">
        <v>0</v>
      </c>
      <c r="F142" s="130">
        <v>0</v>
      </c>
      <c r="G142" s="130">
        <v>0</v>
      </c>
      <c r="H142" s="130">
        <v>0</v>
      </c>
      <c r="I142" s="130">
        <v>0</v>
      </c>
      <c r="J142" s="130">
        <v>0</v>
      </c>
      <c r="K142" s="130">
        <v>0</v>
      </c>
      <c r="L142" s="130">
        <v>0</v>
      </c>
      <c r="M142" s="130">
        <v>0</v>
      </c>
      <c r="N142" s="170">
        <v>1</v>
      </c>
      <c r="O142" s="133">
        <v>0</v>
      </c>
    </row>
    <row r="143" spans="1:15" ht="38.25" x14ac:dyDescent="0.25">
      <c r="A143" s="847"/>
      <c r="B143" s="342" t="s">
        <v>443</v>
      </c>
      <c r="C143" s="82">
        <v>0</v>
      </c>
      <c r="D143" s="130" t="s">
        <v>934</v>
      </c>
      <c r="E143" s="130">
        <v>0</v>
      </c>
      <c r="F143" s="130">
        <v>0</v>
      </c>
      <c r="G143" s="130">
        <v>0</v>
      </c>
      <c r="H143" s="170">
        <v>1</v>
      </c>
      <c r="I143" s="170">
        <v>1</v>
      </c>
      <c r="J143" s="170">
        <v>1</v>
      </c>
      <c r="K143" s="130">
        <v>0</v>
      </c>
      <c r="L143" s="130">
        <v>0</v>
      </c>
      <c r="M143" s="130">
        <v>0</v>
      </c>
      <c r="N143" s="130">
        <v>0</v>
      </c>
      <c r="O143" s="133">
        <v>0</v>
      </c>
    </row>
    <row r="144" spans="1:15" ht="38.25" x14ac:dyDescent="0.25">
      <c r="A144" s="847"/>
      <c r="B144" s="342" t="s">
        <v>443</v>
      </c>
      <c r="C144" s="82">
        <v>0</v>
      </c>
      <c r="D144" s="130" t="s">
        <v>935</v>
      </c>
      <c r="E144" s="130">
        <v>0</v>
      </c>
      <c r="F144" s="130">
        <v>0</v>
      </c>
      <c r="G144" s="130">
        <v>0</v>
      </c>
      <c r="H144" s="170">
        <v>1</v>
      </c>
      <c r="I144" s="170">
        <v>1</v>
      </c>
      <c r="J144" s="170">
        <v>1</v>
      </c>
      <c r="K144" s="130">
        <v>0</v>
      </c>
      <c r="L144" s="130">
        <v>0</v>
      </c>
      <c r="M144" s="130">
        <v>0</v>
      </c>
      <c r="N144" s="130">
        <v>0</v>
      </c>
      <c r="O144" s="133">
        <v>0</v>
      </c>
    </row>
    <row r="145" spans="1:15" ht="38.25" customHeight="1" x14ac:dyDescent="0.25">
      <c r="A145" s="850"/>
      <c r="B145" s="342" t="s">
        <v>444</v>
      </c>
      <c r="C145" s="304">
        <v>1</v>
      </c>
      <c r="D145" s="130" t="s">
        <v>471</v>
      </c>
      <c r="E145" s="170">
        <v>1</v>
      </c>
      <c r="F145" s="170">
        <v>1</v>
      </c>
      <c r="G145" s="170">
        <v>1</v>
      </c>
      <c r="H145" s="170">
        <v>1</v>
      </c>
      <c r="I145" s="170">
        <v>1</v>
      </c>
      <c r="J145" s="170">
        <v>1</v>
      </c>
      <c r="K145" s="170">
        <v>1</v>
      </c>
      <c r="L145" s="170">
        <v>1</v>
      </c>
      <c r="M145" s="170">
        <v>1</v>
      </c>
      <c r="N145" s="170">
        <v>1</v>
      </c>
      <c r="O145" s="192">
        <v>1</v>
      </c>
    </row>
    <row r="146" spans="1:15" ht="45" x14ac:dyDescent="0.25">
      <c r="A146" s="846" t="s">
        <v>37</v>
      </c>
      <c r="B146" s="342" t="s">
        <v>477</v>
      </c>
      <c r="C146" s="82">
        <v>0</v>
      </c>
      <c r="D146" s="128" t="s">
        <v>938</v>
      </c>
      <c r="E146" s="130">
        <v>0</v>
      </c>
      <c r="F146" s="130">
        <v>0</v>
      </c>
      <c r="G146" s="130">
        <v>0</v>
      </c>
      <c r="H146" s="130">
        <v>0</v>
      </c>
      <c r="I146" s="130">
        <v>0</v>
      </c>
      <c r="J146" s="130">
        <v>0</v>
      </c>
      <c r="K146" s="130">
        <v>0</v>
      </c>
      <c r="L146" s="130">
        <v>0</v>
      </c>
      <c r="M146" s="130">
        <v>0</v>
      </c>
      <c r="N146" s="130">
        <v>0</v>
      </c>
      <c r="O146" s="192">
        <v>1</v>
      </c>
    </row>
    <row r="147" spans="1:15" ht="36.75" customHeight="1" x14ac:dyDescent="0.25">
      <c r="A147" s="847"/>
      <c r="B147" s="342" t="s">
        <v>944</v>
      </c>
      <c r="C147" s="82">
        <v>0</v>
      </c>
      <c r="D147" s="128" t="s">
        <v>940</v>
      </c>
      <c r="E147" s="130">
        <v>0</v>
      </c>
      <c r="F147" s="130">
        <v>0</v>
      </c>
      <c r="G147" s="130">
        <v>0</v>
      </c>
      <c r="H147" s="130">
        <v>0</v>
      </c>
      <c r="I147" s="130">
        <v>0</v>
      </c>
      <c r="J147" s="130">
        <v>0</v>
      </c>
      <c r="K147" s="130">
        <v>0</v>
      </c>
      <c r="L147" s="130">
        <v>0</v>
      </c>
      <c r="M147" s="130">
        <v>0</v>
      </c>
      <c r="N147" s="130">
        <v>0</v>
      </c>
      <c r="O147" s="192">
        <v>1</v>
      </c>
    </row>
    <row r="148" spans="1:15" ht="68.25" customHeight="1" x14ac:dyDescent="0.25">
      <c r="A148" s="847"/>
      <c r="B148" s="342" t="s">
        <v>928</v>
      </c>
      <c r="C148" s="82">
        <v>0</v>
      </c>
      <c r="D148" s="128" t="s">
        <v>929</v>
      </c>
      <c r="E148" s="130">
        <v>0</v>
      </c>
      <c r="F148" s="130">
        <v>0</v>
      </c>
      <c r="G148" s="130">
        <v>0</v>
      </c>
      <c r="H148" s="130">
        <v>0</v>
      </c>
      <c r="I148" s="130">
        <v>0</v>
      </c>
      <c r="J148" s="130">
        <v>0</v>
      </c>
      <c r="K148" s="130">
        <v>0</v>
      </c>
      <c r="L148" s="130">
        <v>0</v>
      </c>
      <c r="M148" s="170">
        <v>1</v>
      </c>
      <c r="N148" s="314">
        <v>0</v>
      </c>
      <c r="O148" s="133">
        <v>0</v>
      </c>
    </row>
    <row r="149" spans="1:15" ht="45" x14ac:dyDescent="0.25">
      <c r="A149" s="847"/>
      <c r="B149" s="342" t="s">
        <v>478</v>
      </c>
      <c r="C149" s="82">
        <v>1</v>
      </c>
      <c r="D149" s="130" t="s">
        <v>945</v>
      </c>
      <c r="E149" s="170">
        <v>1</v>
      </c>
      <c r="F149" s="130">
        <v>0</v>
      </c>
      <c r="G149" s="170">
        <v>1</v>
      </c>
      <c r="H149" s="170">
        <v>1</v>
      </c>
      <c r="I149" s="170">
        <v>1</v>
      </c>
      <c r="J149" s="170">
        <v>1</v>
      </c>
      <c r="K149" s="170">
        <v>1</v>
      </c>
      <c r="L149" s="170">
        <v>1</v>
      </c>
      <c r="M149" s="130">
        <v>0</v>
      </c>
      <c r="N149" s="315">
        <v>1</v>
      </c>
      <c r="O149" s="133">
        <v>0</v>
      </c>
    </row>
    <row r="150" spans="1:15" ht="38.25" x14ac:dyDescent="0.25">
      <c r="A150" s="847"/>
      <c r="B150" s="342" t="s">
        <v>440</v>
      </c>
      <c r="C150" s="82">
        <v>0</v>
      </c>
      <c r="D150" s="130" t="s">
        <v>942</v>
      </c>
      <c r="E150" s="130">
        <v>0</v>
      </c>
      <c r="F150" s="130">
        <v>0</v>
      </c>
      <c r="G150" s="130">
        <v>0</v>
      </c>
      <c r="H150" s="130">
        <v>0</v>
      </c>
      <c r="I150" s="130">
        <v>0</v>
      </c>
      <c r="J150" s="170">
        <v>1</v>
      </c>
      <c r="K150" s="130">
        <v>0</v>
      </c>
      <c r="L150" s="130">
        <v>0</v>
      </c>
      <c r="M150" s="130">
        <v>0</v>
      </c>
      <c r="N150" s="130">
        <v>0</v>
      </c>
      <c r="O150" s="133">
        <v>0</v>
      </c>
    </row>
    <row r="151" spans="1:15" ht="38.25" x14ac:dyDescent="0.25">
      <c r="A151" s="847"/>
      <c r="B151" s="342" t="s">
        <v>441</v>
      </c>
      <c r="C151" s="82">
        <v>0</v>
      </c>
      <c r="D151" s="130" t="s">
        <v>931</v>
      </c>
      <c r="E151" s="130">
        <v>0</v>
      </c>
      <c r="F151" s="130">
        <v>0</v>
      </c>
      <c r="G151" s="130">
        <v>0</v>
      </c>
      <c r="H151" s="130">
        <v>0</v>
      </c>
      <c r="I151" s="170">
        <v>1</v>
      </c>
      <c r="J151" s="130">
        <v>0</v>
      </c>
      <c r="K151" s="130">
        <v>0</v>
      </c>
      <c r="L151" s="130">
        <v>0</v>
      </c>
      <c r="M151" s="130">
        <v>0</v>
      </c>
      <c r="N151" s="130">
        <v>0</v>
      </c>
      <c r="O151" s="133">
        <v>0</v>
      </c>
    </row>
    <row r="152" spans="1:15" ht="38.25" x14ac:dyDescent="0.25">
      <c r="A152" s="847"/>
      <c r="B152" s="342" t="s">
        <v>442</v>
      </c>
      <c r="C152" s="82">
        <v>0</v>
      </c>
      <c r="D152" s="130" t="s">
        <v>932</v>
      </c>
      <c r="E152" s="130">
        <v>0</v>
      </c>
      <c r="F152" s="170">
        <v>1</v>
      </c>
      <c r="G152" s="130">
        <v>0</v>
      </c>
      <c r="H152" s="130">
        <v>0</v>
      </c>
      <c r="I152" s="130">
        <v>0</v>
      </c>
      <c r="J152" s="130">
        <v>0</v>
      </c>
      <c r="K152" s="130">
        <v>0</v>
      </c>
      <c r="L152" s="130">
        <v>0</v>
      </c>
      <c r="M152" s="170">
        <v>1</v>
      </c>
      <c r="N152" s="130">
        <v>0</v>
      </c>
      <c r="O152" s="133">
        <v>0</v>
      </c>
    </row>
    <row r="153" spans="1:15" ht="38.25" x14ac:dyDescent="0.25">
      <c r="A153" s="847"/>
      <c r="B153" s="342" t="s">
        <v>442</v>
      </c>
      <c r="C153" s="82">
        <v>0</v>
      </c>
      <c r="D153" s="130" t="s">
        <v>933</v>
      </c>
      <c r="E153" s="130">
        <v>0</v>
      </c>
      <c r="F153" s="170">
        <v>1</v>
      </c>
      <c r="G153" s="130">
        <v>0</v>
      </c>
      <c r="H153" s="130">
        <v>0</v>
      </c>
      <c r="I153" s="130">
        <v>0</v>
      </c>
      <c r="J153" s="130">
        <v>0</v>
      </c>
      <c r="K153" s="130">
        <v>0</v>
      </c>
      <c r="L153" s="130">
        <v>0</v>
      </c>
      <c r="M153" s="130">
        <v>0</v>
      </c>
      <c r="N153" s="130">
        <v>0</v>
      </c>
      <c r="O153" s="133">
        <v>0</v>
      </c>
    </row>
    <row r="154" spans="1:15" ht="38.25" x14ac:dyDescent="0.25">
      <c r="A154" s="847"/>
      <c r="B154" s="342" t="s">
        <v>408</v>
      </c>
      <c r="C154" s="82">
        <v>0</v>
      </c>
      <c r="D154" s="130" t="s">
        <v>943</v>
      </c>
      <c r="E154" s="130">
        <v>0</v>
      </c>
      <c r="F154" s="130">
        <v>0</v>
      </c>
      <c r="G154" s="130">
        <v>0</v>
      </c>
      <c r="H154" s="130">
        <v>0</v>
      </c>
      <c r="I154" s="130">
        <v>0</v>
      </c>
      <c r="J154" s="130">
        <v>0</v>
      </c>
      <c r="K154" s="130">
        <v>0</v>
      </c>
      <c r="L154" s="130">
        <v>0</v>
      </c>
      <c r="M154" s="130">
        <v>0</v>
      </c>
      <c r="N154" s="170">
        <v>1</v>
      </c>
      <c r="O154" s="133">
        <v>0</v>
      </c>
    </row>
    <row r="155" spans="1:15" ht="38.25" x14ac:dyDescent="0.25">
      <c r="A155" s="847"/>
      <c r="B155" s="342" t="s">
        <v>443</v>
      </c>
      <c r="C155" s="82">
        <v>0</v>
      </c>
      <c r="D155" s="130" t="s">
        <v>934</v>
      </c>
      <c r="E155" s="130">
        <v>0</v>
      </c>
      <c r="F155" s="130">
        <v>0</v>
      </c>
      <c r="G155" s="130">
        <v>0</v>
      </c>
      <c r="H155" s="170">
        <v>1</v>
      </c>
      <c r="I155" s="170">
        <v>1</v>
      </c>
      <c r="J155" s="170">
        <v>1</v>
      </c>
      <c r="K155" s="130">
        <v>0</v>
      </c>
      <c r="L155" s="130">
        <v>0</v>
      </c>
      <c r="M155" s="130">
        <v>0</v>
      </c>
      <c r="N155" s="130">
        <v>0</v>
      </c>
      <c r="O155" s="192">
        <v>1</v>
      </c>
    </row>
    <row r="156" spans="1:15" ht="38.25" x14ac:dyDescent="0.25">
      <c r="A156" s="847"/>
      <c r="B156" s="342" t="s">
        <v>443</v>
      </c>
      <c r="C156" s="82">
        <v>0</v>
      </c>
      <c r="D156" s="130" t="s">
        <v>935</v>
      </c>
      <c r="E156" s="130">
        <v>0</v>
      </c>
      <c r="F156" s="130">
        <v>0</v>
      </c>
      <c r="G156" s="130">
        <v>0</v>
      </c>
      <c r="H156" s="170">
        <v>1</v>
      </c>
      <c r="I156" s="130">
        <v>0</v>
      </c>
      <c r="J156" s="170">
        <v>1</v>
      </c>
      <c r="K156" s="130">
        <v>0</v>
      </c>
      <c r="L156" s="130">
        <v>0</v>
      </c>
      <c r="M156" s="130">
        <v>0</v>
      </c>
      <c r="N156" s="130">
        <v>0</v>
      </c>
      <c r="O156" s="133">
        <v>0</v>
      </c>
    </row>
    <row r="157" spans="1:15" ht="48" customHeight="1" x14ac:dyDescent="0.25">
      <c r="A157" s="850"/>
      <c r="B157" s="342" t="s">
        <v>444</v>
      </c>
      <c r="C157" s="82">
        <v>1</v>
      </c>
      <c r="D157" s="130" t="s">
        <v>471</v>
      </c>
      <c r="E157" s="170">
        <v>1</v>
      </c>
      <c r="F157" s="170">
        <v>1</v>
      </c>
      <c r="G157" s="170">
        <v>1</v>
      </c>
      <c r="H157" s="170">
        <v>1</v>
      </c>
      <c r="I157" s="170">
        <v>1</v>
      </c>
      <c r="J157" s="170">
        <v>1</v>
      </c>
      <c r="K157" s="170">
        <v>1</v>
      </c>
      <c r="L157" s="170">
        <v>1</v>
      </c>
      <c r="M157" s="170">
        <v>1</v>
      </c>
      <c r="N157" s="170">
        <v>1</v>
      </c>
      <c r="O157" s="192">
        <v>1</v>
      </c>
    </row>
    <row r="158" spans="1:15" ht="36.75" customHeight="1" x14ac:dyDescent="0.25">
      <c r="A158" s="846" t="s">
        <v>39</v>
      </c>
      <c r="B158" s="342" t="s">
        <v>480</v>
      </c>
      <c r="C158" s="82">
        <v>0</v>
      </c>
      <c r="D158" s="130" t="s">
        <v>925</v>
      </c>
      <c r="E158" s="130">
        <v>0</v>
      </c>
      <c r="F158" s="130">
        <v>0</v>
      </c>
      <c r="G158" s="130">
        <v>0</v>
      </c>
      <c r="H158" s="130">
        <v>0</v>
      </c>
      <c r="I158" s="130">
        <v>0</v>
      </c>
      <c r="J158" s="130">
        <v>0</v>
      </c>
      <c r="K158" s="130">
        <v>0</v>
      </c>
      <c r="L158" s="130">
        <v>0</v>
      </c>
      <c r="M158" s="130">
        <v>0</v>
      </c>
      <c r="N158" s="130">
        <v>0</v>
      </c>
      <c r="O158" s="192">
        <v>1</v>
      </c>
    </row>
    <row r="159" spans="1:15" ht="39" customHeight="1" x14ac:dyDescent="0.25">
      <c r="A159" s="847"/>
      <c r="B159" s="342" t="s">
        <v>946</v>
      </c>
      <c r="C159" s="82">
        <v>0</v>
      </c>
      <c r="D159" s="130" t="s">
        <v>947</v>
      </c>
      <c r="E159" s="130">
        <v>0</v>
      </c>
      <c r="F159" s="130">
        <v>0</v>
      </c>
      <c r="G159" s="130">
        <v>0</v>
      </c>
      <c r="H159" s="130">
        <v>0</v>
      </c>
      <c r="I159" s="130">
        <v>0</v>
      </c>
      <c r="J159" s="130">
        <v>0</v>
      </c>
      <c r="K159" s="130">
        <v>0</v>
      </c>
      <c r="L159" s="130">
        <v>0</v>
      </c>
      <c r="M159" s="130">
        <v>0</v>
      </c>
      <c r="N159" s="130">
        <v>0</v>
      </c>
      <c r="O159" s="192">
        <v>1</v>
      </c>
    </row>
    <row r="160" spans="1:15" ht="72" customHeight="1" x14ac:dyDescent="0.25">
      <c r="A160" s="847"/>
      <c r="B160" s="342" t="s">
        <v>928</v>
      </c>
      <c r="C160" s="82">
        <v>0</v>
      </c>
      <c r="D160" s="130" t="s">
        <v>929</v>
      </c>
      <c r="E160" s="130">
        <v>0</v>
      </c>
      <c r="F160" s="130">
        <v>0</v>
      </c>
      <c r="G160" s="130">
        <v>0</v>
      </c>
      <c r="H160" s="130">
        <v>0</v>
      </c>
      <c r="I160" s="130">
        <v>0</v>
      </c>
      <c r="J160" s="130">
        <v>0</v>
      </c>
      <c r="K160" s="130">
        <v>0</v>
      </c>
      <c r="L160" s="130">
        <v>0</v>
      </c>
      <c r="M160" s="170">
        <v>1</v>
      </c>
      <c r="N160" s="130">
        <v>0</v>
      </c>
      <c r="O160" s="133">
        <v>0</v>
      </c>
    </row>
    <row r="161" spans="1:15" ht="46.5" customHeight="1" x14ac:dyDescent="0.25">
      <c r="A161" s="847"/>
      <c r="B161" s="342" t="s">
        <v>481</v>
      </c>
      <c r="C161" s="304">
        <v>1</v>
      </c>
      <c r="D161" s="130" t="s">
        <v>948</v>
      </c>
      <c r="E161" s="170">
        <v>1</v>
      </c>
      <c r="F161" s="130">
        <v>0</v>
      </c>
      <c r="G161" s="170">
        <v>1</v>
      </c>
      <c r="H161" s="170">
        <v>1</v>
      </c>
      <c r="I161" s="170">
        <v>1</v>
      </c>
      <c r="J161" s="170">
        <v>1</v>
      </c>
      <c r="K161" s="170">
        <v>1</v>
      </c>
      <c r="L161" s="170">
        <v>1</v>
      </c>
      <c r="M161" s="130">
        <v>0</v>
      </c>
      <c r="N161" s="170">
        <v>1</v>
      </c>
      <c r="O161" s="133">
        <v>0</v>
      </c>
    </row>
    <row r="162" spans="1:15" ht="38.25" x14ac:dyDescent="0.25">
      <c r="A162" s="847"/>
      <c r="B162" s="342" t="s">
        <v>440</v>
      </c>
      <c r="C162" s="82">
        <v>0</v>
      </c>
      <c r="D162" s="130" t="s">
        <v>942</v>
      </c>
      <c r="E162" s="130">
        <v>0</v>
      </c>
      <c r="F162" s="130">
        <v>0</v>
      </c>
      <c r="G162" s="130">
        <v>0</v>
      </c>
      <c r="H162" s="130">
        <v>0</v>
      </c>
      <c r="I162" s="130">
        <v>0</v>
      </c>
      <c r="J162" s="170">
        <v>1</v>
      </c>
      <c r="K162" s="130">
        <v>0</v>
      </c>
      <c r="L162" s="130">
        <v>0</v>
      </c>
      <c r="M162" s="130">
        <v>0</v>
      </c>
      <c r="N162" s="130">
        <v>0</v>
      </c>
      <c r="O162" s="133">
        <v>0</v>
      </c>
    </row>
    <row r="163" spans="1:15" ht="57" customHeight="1" x14ac:dyDescent="0.25">
      <c r="A163" s="847"/>
      <c r="B163" s="345" t="s">
        <v>441</v>
      </c>
      <c r="C163" s="82">
        <v>0</v>
      </c>
      <c r="D163" s="130" t="s">
        <v>931</v>
      </c>
      <c r="E163" s="130">
        <v>0</v>
      </c>
      <c r="F163" s="130">
        <v>0</v>
      </c>
      <c r="G163" s="130">
        <v>0</v>
      </c>
      <c r="H163" s="130">
        <v>0</v>
      </c>
      <c r="I163" s="170">
        <v>1</v>
      </c>
      <c r="J163" s="130">
        <v>0</v>
      </c>
      <c r="K163" s="130">
        <v>0</v>
      </c>
      <c r="L163" s="130">
        <v>0</v>
      </c>
      <c r="M163" s="130">
        <v>0</v>
      </c>
      <c r="N163" s="130">
        <v>0</v>
      </c>
      <c r="O163" s="133">
        <v>0</v>
      </c>
    </row>
    <row r="164" spans="1:15" ht="38.25" x14ac:dyDescent="0.25">
      <c r="A164" s="847"/>
      <c r="B164" s="345" t="s">
        <v>442</v>
      </c>
      <c r="C164" s="82">
        <v>0</v>
      </c>
      <c r="D164" s="130" t="s">
        <v>932</v>
      </c>
      <c r="E164" s="130">
        <v>0</v>
      </c>
      <c r="F164" s="170">
        <v>1</v>
      </c>
      <c r="G164" s="130">
        <v>0</v>
      </c>
      <c r="H164" s="130">
        <v>0</v>
      </c>
      <c r="I164" s="130">
        <v>0</v>
      </c>
      <c r="J164" s="130">
        <v>0</v>
      </c>
      <c r="K164" s="130">
        <v>0</v>
      </c>
      <c r="L164" s="130">
        <v>0</v>
      </c>
      <c r="M164" s="170">
        <v>1</v>
      </c>
      <c r="N164" s="130">
        <v>0</v>
      </c>
      <c r="O164" s="133">
        <v>0</v>
      </c>
    </row>
    <row r="165" spans="1:15" ht="38.25" x14ac:dyDescent="0.25">
      <c r="A165" s="847"/>
      <c r="B165" s="345" t="s">
        <v>442</v>
      </c>
      <c r="C165" s="82">
        <v>0</v>
      </c>
      <c r="D165" s="130" t="s">
        <v>933</v>
      </c>
      <c r="E165" s="130">
        <v>0</v>
      </c>
      <c r="F165" s="170">
        <v>1</v>
      </c>
      <c r="G165" s="130">
        <v>0</v>
      </c>
      <c r="H165" s="130">
        <v>0</v>
      </c>
      <c r="I165" s="130">
        <v>0</v>
      </c>
      <c r="J165" s="130">
        <v>0</v>
      </c>
      <c r="K165" s="130">
        <v>0</v>
      </c>
      <c r="L165" s="130">
        <v>0</v>
      </c>
      <c r="M165" s="130">
        <v>0</v>
      </c>
      <c r="N165" s="130">
        <v>0</v>
      </c>
      <c r="O165" s="133">
        <v>0</v>
      </c>
    </row>
    <row r="166" spans="1:15" ht="38.25" x14ac:dyDescent="0.25">
      <c r="A166" s="847"/>
      <c r="B166" s="345" t="s">
        <v>408</v>
      </c>
      <c r="C166" s="82">
        <v>0</v>
      </c>
      <c r="D166" s="130" t="s">
        <v>943</v>
      </c>
      <c r="E166" s="130">
        <v>0</v>
      </c>
      <c r="F166" s="130">
        <v>0</v>
      </c>
      <c r="G166" s="130">
        <v>0</v>
      </c>
      <c r="H166" s="130">
        <v>0</v>
      </c>
      <c r="I166" s="130">
        <v>0</v>
      </c>
      <c r="J166" s="130">
        <v>0</v>
      </c>
      <c r="K166" s="130">
        <v>0</v>
      </c>
      <c r="L166" s="130">
        <v>0</v>
      </c>
      <c r="M166" s="130">
        <v>0</v>
      </c>
      <c r="N166" s="170">
        <v>1</v>
      </c>
      <c r="O166" s="133">
        <v>0</v>
      </c>
    </row>
    <row r="167" spans="1:15" ht="57.75" customHeight="1" x14ac:dyDescent="0.25">
      <c r="A167" s="847"/>
      <c r="B167" s="342" t="s">
        <v>443</v>
      </c>
      <c r="C167" s="82">
        <v>0</v>
      </c>
      <c r="D167" s="130" t="s">
        <v>934</v>
      </c>
      <c r="E167" s="130">
        <v>0</v>
      </c>
      <c r="F167" s="130">
        <v>0</v>
      </c>
      <c r="G167" s="130">
        <v>0</v>
      </c>
      <c r="H167" s="170">
        <v>1</v>
      </c>
      <c r="I167" s="170">
        <v>1</v>
      </c>
      <c r="J167" s="170">
        <v>1</v>
      </c>
      <c r="K167" s="130">
        <v>0</v>
      </c>
      <c r="L167" s="130">
        <v>0</v>
      </c>
      <c r="M167" s="130">
        <v>0</v>
      </c>
      <c r="N167" s="130">
        <v>0</v>
      </c>
      <c r="O167" s="192">
        <v>1</v>
      </c>
    </row>
    <row r="168" spans="1:15" ht="49.5" customHeight="1" x14ac:dyDescent="0.25">
      <c r="A168" s="847"/>
      <c r="B168" s="342" t="s">
        <v>443</v>
      </c>
      <c r="C168" s="82">
        <v>0</v>
      </c>
      <c r="D168" s="130" t="s">
        <v>935</v>
      </c>
      <c r="E168" s="130">
        <v>0</v>
      </c>
      <c r="F168" s="130">
        <v>0</v>
      </c>
      <c r="G168" s="130">
        <v>0</v>
      </c>
      <c r="H168" s="170">
        <v>1</v>
      </c>
      <c r="I168" s="130">
        <v>0</v>
      </c>
      <c r="J168" s="170">
        <v>1</v>
      </c>
      <c r="K168" s="130">
        <v>0</v>
      </c>
      <c r="L168" s="130">
        <v>0</v>
      </c>
      <c r="M168" s="130">
        <v>0</v>
      </c>
      <c r="N168" s="130">
        <v>0</v>
      </c>
      <c r="O168" s="133">
        <v>0</v>
      </c>
    </row>
    <row r="169" spans="1:15" ht="40.5" customHeight="1" thickBot="1" x14ac:dyDescent="0.3">
      <c r="A169" s="848"/>
      <c r="B169" s="342" t="s">
        <v>444</v>
      </c>
      <c r="C169" s="82">
        <v>1</v>
      </c>
      <c r="D169" s="130" t="s">
        <v>471</v>
      </c>
      <c r="E169" s="170">
        <v>1</v>
      </c>
      <c r="F169" s="170">
        <v>1</v>
      </c>
      <c r="G169" s="170">
        <v>1</v>
      </c>
      <c r="H169" s="170">
        <v>1</v>
      </c>
      <c r="I169" s="170">
        <v>1</v>
      </c>
      <c r="J169" s="170">
        <v>1</v>
      </c>
      <c r="K169" s="170">
        <v>1</v>
      </c>
      <c r="L169" s="170">
        <v>1</v>
      </c>
      <c r="M169" s="170">
        <v>1</v>
      </c>
      <c r="N169" s="170">
        <v>1</v>
      </c>
      <c r="O169" s="192">
        <v>1</v>
      </c>
    </row>
    <row r="170" spans="1:15" ht="29.25" customHeight="1" x14ac:dyDescent="0.25">
      <c r="A170" s="5" t="s">
        <v>1070</v>
      </c>
      <c r="B170" s="835"/>
      <c r="C170" s="836"/>
      <c r="D170" s="836"/>
      <c r="E170" s="836"/>
      <c r="F170" s="836"/>
      <c r="G170" s="836"/>
      <c r="H170" s="836"/>
      <c r="I170" s="836"/>
      <c r="J170" s="836"/>
      <c r="K170" s="836"/>
      <c r="L170" s="836"/>
      <c r="M170" s="836"/>
      <c r="N170" s="836"/>
      <c r="O170" s="837"/>
    </row>
    <row r="171" spans="1:15" ht="30" x14ac:dyDescent="0.25">
      <c r="A171" s="851" t="s">
        <v>54</v>
      </c>
      <c r="B171" s="342" t="s">
        <v>503</v>
      </c>
      <c r="C171" s="82">
        <v>0</v>
      </c>
      <c r="D171" s="136" t="s">
        <v>88</v>
      </c>
      <c r="E171" s="170">
        <v>1</v>
      </c>
      <c r="F171" s="170">
        <v>1</v>
      </c>
      <c r="G171" s="170">
        <v>1</v>
      </c>
      <c r="H171" s="170">
        <v>1</v>
      </c>
      <c r="I171" s="170">
        <v>1</v>
      </c>
      <c r="J171" s="170">
        <v>1</v>
      </c>
      <c r="K171" s="170">
        <v>1</v>
      </c>
      <c r="L171" s="170">
        <v>1</v>
      </c>
      <c r="M171" s="170">
        <v>1</v>
      </c>
      <c r="N171" s="170">
        <v>1</v>
      </c>
      <c r="O171" s="206">
        <v>0</v>
      </c>
    </row>
    <row r="172" spans="1:15" ht="30" x14ac:dyDescent="0.25">
      <c r="A172" s="852"/>
      <c r="B172" s="342" t="s">
        <v>504</v>
      </c>
      <c r="C172" s="304">
        <v>1</v>
      </c>
      <c r="D172" s="325" t="s">
        <v>956</v>
      </c>
      <c r="E172" s="170">
        <v>1</v>
      </c>
      <c r="F172" s="170">
        <v>1</v>
      </c>
      <c r="G172" s="170">
        <v>1</v>
      </c>
      <c r="H172" s="170">
        <v>1</v>
      </c>
      <c r="I172" s="170">
        <v>1</v>
      </c>
      <c r="J172" s="170">
        <v>1</v>
      </c>
      <c r="K172" s="170">
        <v>1</v>
      </c>
      <c r="L172" s="170">
        <v>1</v>
      </c>
      <c r="M172" s="170">
        <v>1</v>
      </c>
      <c r="N172" s="170">
        <v>1</v>
      </c>
      <c r="O172" s="206">
        <v>0</v>
      </c>
    </row>
    <row r="173" spans="1:15" ht="30" x14ac:dyDescent="0.25">
      <c r="A173" s="852"/>
      <c r="B173" s="342" t="s">
        <v>465</v>
      </c>
      <c r="C173" s="304">
        <v>1</v>
      </c>
      <c r="D173" s="326" t="s">
        <v>505</v>
      </c>
      <c r="E173" s="130">
        <v>0</v>
      </c>
      <c r="F173" s="170">
        <v>1</v>
      </c>
      <c r="G173" s="130">
        <v>0</v>
      </c>
      <c r="H173" s="130">
        <v>0</v>
      </c>
      <c r="I173" s="130">
        <v>0</v>
      </c>
      <c r="J173" s="130">
        <v>0</v>
      </c>
      <c r="K173" s="130">
        <v>0</v>
      </c>
      <c r="L173" s="130">
        <v>0</v>
      </c>
      <c r="M173" s="130">
        <v>0</v>
      </c>
      <c r="N173" s="130">
        <v>0</v>
      </c>
      <c r="O173" s="206">
        <v>0</v>
      </c>
    </row>
    <row r="174" spans="1:15" x14ac:dyDescent="0.25">
      <c r="A174" s="852"/>
      <c r="B174" s="342" t="s">
        <v>506</v>
      </c>
      <c r="C174" s="304">
        <v>1</v>
      </c>
      <c r="D174" s="136" t="s">
        <v>507</v>
      </c>
      <c r="E174" s="130">
        <v>0</v>
      </c>
      <c r="F174" s="130">
        <v>0</v>
      </c>
      <c r="G174" s="130">
        <v>0</v>
      </c>
      <c r="H174" s="130">
        <v>0</v>
      </c>
      <c r="I174" s="130">
        <v>0</v>
      </c>
      <c r="J174" s="130">
        <v>0</v>
      </c>
      <c r="K174" s="130">
        <v>0</v>
      </c>
      <c r="L174" s="130">
        <v>0</v>
      </c>
      <c r="M174" s="170">
        <v>1</v>
      </c>
      <c r="N174" s="130">
        <v>0</v>
      </c>
      <c r="O174" s="206">
        <v>0</v>
      </c>
    </row>
    <row r="175" spans="1:15" ht="30" x14ac:dyDescent="0.25">
      <c r="A175" s="852"/>
      <c r="B175" s="342" t="s">
        <v>508</v>
      </c>
      <c r="C175" s="304">
        <v>1</v>
      </c>
      <c r="D175" s="136" t="s">
        <v>957</v>
      </c>
      <c r="E175" s="130">
        <v>0</v>
      </c>
      <c r="F175" s="130">
        <v>0</v>
      </c>
      <c r="G175" s="130">
        <v>0</v>
      </c>
      <c r="H175" s="170">
        <v>1</v>
      </c>
      <c r="I175" s="170">
        <v>1</v>
      </c>
      <c r="J175" s="170">
        <v>1</v>
      </c>
      <c r="K175" s="130">
        <v>0</v>
      </c>
      <c r="L175" s="130">
        <v>0</v>
      </c>
      <c r="M175" s="130">
        <v>0</v>
      </c>
      <c r="N175" s="130">
        <v>0</v>
      </c>
      <c r="O175" s="206">
        <v>0</v>
      </c>
    </row>
    <row r="176" spans="1:15" x14ac:dyDescent="0.25">
      <c r="A176" s="852"/>
      <c r="B176" s="342" t="s">
        <v>442</v>
      </c>
      <c r="C176" s="82">
        <v>0</v>
      </c>
      <c r="D176" s="326" t="s">
        <v>958</v>
      </c>
      <c r="E176" s="130">
        <v>0</v>
      </c>
      <c r="F176" s="130">
        <v>1</v>
      </c>
      <c r="G176" s="130">
        <v>0</v>
      </c>
      <c r="H176" s="130">
        <v>0</v>
      </c>
      <c r="I176" s="130">
        <v>0</v>
      </c>
      <c r="J176" s="130">
        <v>0</v>
      </c>
      <c r="K176" s="130">
        <v>0</v>
      </c>
      <c r="L176" s="130">
        <v>0</v>
      </c>
      <c r="M176" s="170">
        <v>0</v>
      </c>
      <c r="N176" s="130">
        <v>0</v>
      </c>
      <c r="O176" s="206">
        <v>0</v>
      </c>
    </row>
    <row r="177" spans="1:15" ht="30" x14ac:dyDescent="0.25">
      <c r="A177" s="853"/>
      <c r="B177" s="342" t="s">
        <v>597</v>
      </c>
      <c r="C177" s="304">
        <v>1</v>
      </c>
      <c r="D177" s="326" t="s">
        <v>509</v>
      </c>
      <c r="E177" s="130">
        <v>0</v>
      </c>
      <c r="F177" s="130">
        <v>0</v>
      </c>
      <c r="G177" s="130">
        <v>0</v>
      </c>
      <c r="H177" s="130">
        <v>0</v>
      </c>
      <c r="I177" s="130">
        <v>0</v>
      </c>
      <c r="J177" s="130">
        <v>0</v>
      </c>
      <c r="K177" s="130">
        <v>0</v>
      </c>
      <c r="L177" s="130">
        <v>0</v>
      </c>
      <c r="M177" s="170">
        <v>1</v>
      </c>
      <c r="N177" s="130">
        <v>0</v>
      </c>
      <c r="O177" s="206">
        <v>0</v>
      </c>
    </row>
    <row r="178" spans="1:15" x14ac:dyDescent="0.25">
      <c r="A178" s="851" t="s">
        <v>56</v>
      </c>
      <c r="B178" s="341" t="s">
        <v>512</v>
      </c>
      <c r="C178" s="138">
        <v>0</v>
      </c>
      <c r="D178" s="128" t="s">
        <v>88</v>
      </c>
      <c r="E178" s="207">
        <v>1</v>
      </c>
      <c r="F178" s="207">
        <v>1</v>
      </c>
      <c r="G178" s="207">
        <v>1</v>
      </c>
      <c r="H178" s="207">
        <v>1</v>
      </c>
      <c r="I178" s="207">
        <v>1</v>
      </c>
      <c r="J178" s="207">
        <v>1</v>
      </c>
      <c r="K178" s="207">
        <v>1</v>
      </c>
      <c r="L178" s="128">
        <v>1</v>
      </c>
      <c r="M178" s="207">
        <v>1</v>
      </c>
      <c r="N178" s="207">
        <v>1</v>
      </c>
      <c r="O178" s="206">
        <v>0</v>
      </c>
    </row>
    <row r="179" spans="1:15" x14ac:dyDescent="0.25">
      <c r="A179" s="852"/>
      <c r="B179" s="341" t="s">
        <v>442</v>
      </c>
      <c r="C179" s="138">
        <v>0</v>
      </c>
      <c r="D179" s="128" t="s">
        <v>88</v>
      </c>
      <c r="E179" s="128">
        <v>0</v>
      </c>
      <c r="F179" s="207">
        <v>1</v>
      </c>
      <c r="G179" s="128">
        <v>0</v>
      </c>
      <c r="H179" s="128">
        <v>0</v>
      </c>
      <c r="I179" s="128">
        <v>0</v>
      </c>
      <c r="J179" s="128">
        <v>0</v>
      </c>
      <c r="K179" s="128">
        <v>0</v>
      </c>
      <c r="L179" s="128">
        <v>0</v>
      </c>
      <c r="M179" s="207">
        <v>1</v>
      </c>
      <c r="N179" s="128">
        <v>0</v>
      </c>
      <c r="O179" s="206">
        <v>0</v>
      </c>
    </row>
    <row r="180" spans="1:15" x14ac:dyDescent="0.25">
      <c r="A180" s="852"/>
      <c r="B180" s="341" t="s">
        <v>964</v>
      </c>
      <c r="C180" s="138">
        <v>0</v>
      </c>
      <c r="D180" s="128" t="s">
        <v>88</v>
      </c>
      <c r="E180" s="128">
        <v>0</v>
      </c>
      <c r="F180" s="128">
        <v>0</v>
      </c>
      <c r="G180" s="207">
        <v>1</v>
      </c>
      <c r="H180" s="128">
        <v>0</v>
      </c>
      <c r="I180" s="128">
        <v>0</v>
      </c>
      <c r="J180" s="128">
        <v>0</v>
      </c>
      <c r="K180" s="207">
        <v>1</v>
      </c>
      <c r="L180" s="128">
        <v>0</v>
      </c>
      <c r="M180" s="207">
        <v>0</v>
      </c>
      <c r="N180" s="128">
        <v>0</v>
      </c>
      <c r="O180" s="206">
        <v>0</v>
      </c>
    </row>
    <row r="181" spans="1:15" x14ac:dyDescent="0.25">
      <c r="A181" s="852"/>
      <c r="B181" s="341" t="s">
        <v>959</v>
      </c>
      <c r="C181" s="138">
        <v>0</v>
      </c>
      <c r="D181" s="128" t="s">
        <v>88</v>
      </c>
      <c r="E181" s="128">
        <v>0</v>
      </c>
      <c r="F181" s="128">
        <v>0</v>
      </c>
      <c r="G181" s="128">
        <v>0</v>
      </c>
      <c r="H181" s="128">
        <v>0</v>
      </c>
      <c r="I181" s="128">
        <v>0</v>
      </c>
      <c r="J181" s="128">
        <v>0</v>
      </c>
      <c r="K181" s="128">
        <v>0</v>
      </c>
      <c r="L181" s="128">
        <v>0</v>
      </c>
      <c r="M181" s="207">
        <v>0</v>
      </c>
      <c r="N181" s="207">
        <v>1</v>
      </c>
      <c r="O181" s="206">
        <v>0</v>
      </c>
    </row>
    <row r="182" spans="1:15" ht="30" x14ac:dyDescent="0.25">
      <c r="A182" s="852"/>
      <c r="B182" s="341" t="s">
        <v>965</v>
      </c>
      <c r="C182" s="303">
        <v>1</v>
      </c>
      <c r="D182" s="128" t="s">
        <v>88</v>
      </c>
      <c r="E182" s="128">
        <v>0</v>
      </c>
      <c r="F182" s="128">
        <v>0</v>
      </c>
      <c r="G182" s="128">
        <v>0</v>
      </c>
      <c r="H182" s="128">
        <v>0</v>
      </c>
      <c r="I182" s="128">
        <v>0</v>
      </c>
      <c r="J182" s="128">
        <v>0</v>
      </c>
      <c r="K182" s="128">
        <v>0</v>
      </c>
      <c r="L182" s="128">
        <v>0</v>
      </c>
      <c r="M182" s="207">
        <v>1</v>
      </c>
      <c r="N182" s="128">
        <v>0</v>
      </c>
      <c r="O182" s="206">
        <v>0</v>
      </c>
    </row>
    <row r="183" spans="1:15" ht="30" x14ac:dyDescent="0.25">
      <c r="A183" s="853"/>
      <c r="B183" s="341" t="s">
        <v>465</v>
      </c>
      <c r="C183" s="303">
        <v>1</v>
      </c>
      <c r="D183" s="128" t="s">
        <v>88</v>
      </c>
      <c r="E183" s="128">
        <v>0</v>
      </c>
      <c r="F183" s="207">
        <v>1</v>
      </c>
      <c r="G183" s="128">
        <v>0</v>
      </c>
      <c r="H183" s="128">
        <v>0</v>
      </c>
      <c r="I183" s="128">
        <v>0</v>
      </c>
      <c r="J183" s="128">
        <v>0</v>
      </c>
      <c r="K183" s="128">
        <v>0</v>
      </c>
      <c r="L183" s="128">
        <v>0</v>
      </c>
      <c r="M183" s="207">
        <v>1</v>
      </c>
      <c r="N183" s="207">
        <v>1</v>
      </c>
      <c r="O183" s="206">
        <v>0</v>
      </c>
    </row>
    <row r="184" spans="1:15" x14ac:dyDescent="0.25">
      <c r="A184" s="846" t="s">
        <v>308</v>
      </c>
      <c r="B184" s="341" t="s">
        <v>512</v>
      </c>
      <c r="C184" s="138">
        <v>0</v>
      </c>
      <c r="D184" s="128" t="s">
        <v>88</v>
      </c>
      <c r="E184" s="207">
        <v>1</v>
      </c>
      <c r="F184" s="207">
        <v>1</v>
      </c>
      <c r="G184" s="128">
        <v>0</v>
      </c>
      <c r="H184" s="207">
        <v>1</v>
      </c>
      <c r="I184" s="207">
        <v>1</v>
      </c>
      <c r="J184" s="207">
        <v>1</v>
      </c>
      <c r="K184" s="207">
        <v>1</v>
      </c>
      <c r="L184" s="128">
        <v>0</v>
      </c>
      <c r="M184" s="207">
        <v>1</v>
      </c>
      <c r="N184" s="207">
        <v>1</v>
      </c>
      <c r="O184" s="206">
        <v>0</v>
      </c>
    </row>
    <row r="185" spans="1:15" x14ac:dyDescent="0.25">
      <c r="A185" s="847"/>
      <c r="B185" s="341" t="s">
        <v>442</v>
      </c>
      <c r="C185" s="138">
        <v>0</v>
      </c>
      <c r="D185" s="128" t="s">
        <v>88</v>
      </c>
      <c r="E185" s="128">
        <v>0</v>
      </c>
      <c r="F185" s="207">
        <v>1</v>
      </c>
      <c r="G185" s="128">
        <v>0</v>
      </c>
      <c r="H185" s="128">
        <v>0</v>
      </c>
      <c r="I185" s="128">
        <v>0</v>
      </c>
      <c r="J185" s="128">
        <v>0</v>
      </c>
      <c r="K185" s="128">
        <v>0</v>
      </c>
      <c r="L185" s="128">
        <v>0</v>
      </c>
      <c r="M185" s="207">
        <v>1</v>
      </c>
      <c r="N185" s="128">
        <v>0</v>
      </c>
      <c r="O185" s="206">
        <v>0</v>
      </c>
    </row>
    <row r="186" spans="1:15" x14ac:dyDescent="0.25">
      <c r="A186" s="847"/>
      <c r="B186" s="341" t="s">
        <v>513</v>
      </c>
      <c r="C186" s="138">
        <v>0</v>
      </c>
      <c r="D186" s="128" t="s">
        <v>88</v>
      </c>
      <c r="E186" s="128">
        <v>0</v>
      </c>
      <c r="F186" s="207">
        <v>1</v>
      </c>
      <c r="G186" s="128">
        <v>0</v>
      </c>
      <c r="H186" s="128">
        <v>0</v>
      </c>
      <c r="I186" s="128">
        <v>0</v>
      </c>
      <c r="J186" s="128">
        <v>0</v>
      </c>
      <c r="K186" s="128">
        <v>0</v>
      </c>
      <c r="L186" s="128">
        <v>0</v>
      </c>
      <c r="M186" s="207">
        <v>1</v>
      </c>
      <c r="N186" s="128">
        <v>0</v>
      </c>
      <c r="O186" s="206">
        <v>0</v>
      </c>
    </row>
    <row r="187" spans="1:15" x14ac:dyDescent="0.25">
      <c r="A187" s="847"/>
      <c r="B187" s="341" t="s">
        <v>515</v>
      </c>
      <c r="C187" s="138">
        <v>0</v>
      </c>
      <c r="D187" s="128" t="s">
        <v>88</v>
      </c>
      <c r="E187" s="128">
        <v>0</v>
      </c>
      <c r="F187" s="128">
        <v>0</v>
      </c>
      <c r="G187" s="128">
        <v>0</v>
      </c>
      <c r="H187" s="128">
        <v>0</v>
      </c>
      <c r="I187" s="128">
        <v>0</v>
      </c>
      <c r="J187" s="128">
        <v>0</v>
      </c>
      <c r="K187" s="128">
        <v>0</v>
      </c>
      <c r="L187" s="128">
        <v>0</v>
      </c>
      <c r="M187" s="128">
        <v>0</v>
      </c>
      <c r="N187" s="207">
        <v>1</v>
      </c>
      <c r="O187" s="206">
        <v>0</v>
      </c>
    </row>
    <row r="188" spans="1:15" ht="30" x14ac:dyDescent="0.25">
      <c r="A188" s="847"/>
      <c r="B188" s="341" t="s">
        <v>516</v>
      </c>
      <c r="C188" s="303">
        <v>1</v>
      </c>
      <c r="D188" s="128" t="s">
        <v>972</v>
      </c>
      <c r="E188" s="128">
        <v>0</v>
      </c>
      <c r="F188" s="207">
        <v>1</v>
      </c>
      <c r="G188" s="128">
        <v>0</v>
      </c>
      <c r="H188" s="128">
        <v>0</v>
      </c>
      <c r="I188" s="128">
        <v>0</v>
      </c>
      <c r="J188" s="128">
        <v>0</v>
      </c>
      <c r="K188" s="128">
        <v>0</v>
      </c>
      <c r="L188" s="128">
        <v>0</v>
      </c>
      <c r="M188" s="207">
        <v>1</v>
      </c>
      <c r="N188" s="207">
        <v>0</v>
      </c>
      <c r="O188" s="206">
        <v>0</v>
      </c>
    </row>
    <row r="189" spans="1:15" x14ac:dyDescent="0.25">
      <c r="A189" s="846" t="s">
        <v>61</v>
      </c>
      <c r="B189" s="341" t="s">
        <v>476</v>
      </c>
      <c r="C189" s="138">
        <v>0</v>
      </c>
      <c r="D189" s="128"/>
      <c r="E189" s="207">
        <v>1</v>
      </c>
      <c r="F189" s="207">
        <v>1</v>
      </c>
      <c r="G189" s="207">
        <v>1</v>
      </c>
      <c r="H189" s="207">
        <v>1</v>
      </c>
      <c r="I189" s="207">
        <v>1</v>
      </c>
      <c r="J189" s="207">
        <v>1</v>
      </c>
      <c r="K189" s="207">
        <v>1</v>
      </c>
      <c r="L189" s="207">
        <v>1</v>
      </c>
      <c r="M189" s="207">
        <v>1</v>
      </c>
      <c r="N189" s="207">
        <v>1</v>
      </c>
      <c r="O189" s="206">
        <v>0</v>
      </c>
    </row>
    <row r="190" spans="1:15" x14ac:dyDescent="0.25">
      <c r="A190" s="847"/>
      <c r="B190" s="348" t="s">
        <v>522</v>
      </c>
      <c r="C190" s="654">
        <v>1</v>
      </c>
      <c r="D190" s="128" t="s">
        <v>973</v>
      </c>
      <c r="E190" s="653">
        <v>1</v>
      </c>
      <c r="F190" s="335">
        <v>0</v>
      </c>
      <c r="G190" s="653">
        <v>1</v>
      </c>
      <c r="H190" s="335">
        <v>0</v>
      </c>
      <c r="I190" s="335">
        <v>0</v>
      </c>
      <c r="J190" s="335">
        <v>0</v>
      </c>
      <c r="K190" s="335">
        <v>0</v>
      </c>
      <c r="L190" s="335">
        <v>0</v>
      </c>
      <c r="M190" s="335">
        <v>0</v>
      </c>
      <c r="N190" s="335">
        <v>0</v>
      </c>
      <c r="O190" s="336">
        <v>0</v>
      </c>
    </row>
    <row r="191" spans="1:15" x14ac:dyDescent="0.25">
      <c r="A191" s="847"/>
      <c r="B191" s="348" t="s">
        <v>959</v>
      </c>
      <c r="C191" s="652">
        <v>0</v>
      </c>
      <c r="D191" s="128" t="s">
        <v>88</v>
      </c>
      <c r="E191" s="335">
        <v>0</v>
      </c>
      <c r="F191" s="335">
        <v>0</v>
      </c>
      <c r="G191" s="335">
        <v>0</v>
      </c>
      <c r="H191" s="335">
        <v>0</v>
      </c>
      <c r="I191" s="335">
        <v>0</v>
      </c>
      <c r="J191" s="335">
        <v>0</v>
      </c>
      <c r="K191" s="335">
        <v>0</v>
      </c>
      <c r="L191" s="335">
        <v>0</v>
      </c>
      <c r="M191" s="335">
        <v>0</v>
      </c>
      <c r="N191" s="653">
        <v>1</v>
      </c>
      <c r="O191" s="336">
        <v>0</v>
      </c>
    </row>
    <row r="192" spans="1:15" x14ac:dyDescent="0.25">
      <c r="A192" s="847"/>
      <c r="B192" s="348" t="s">
        <v>442</v>
      </c>
      <c r="C192" s="652">
        <v>0</v>
      </c>
      <c r="D192" s="128" t="s">
        <v>88</v>
      </c>
      <c r="E192" s="335">
        <v>0</v>
      </c>
      <c r="F192" s="653">
        <v>1</v>
      </c>
      <c r="G192" s="335">
        <v>0</v>
      </c>
      <c r="H192" s="335">
        <v>0</v>
      </c>
      <c r="I192" s="335">
        <v>0</v>
      </c>
      <c r="J192" s="335">
        <v>0</v>
      </c>
      <c r="K192" s="335">
        <v>0</v>
      </c>
      <c r="L192" s="335">
        <v>0</v>
      </c>
      <c r="M192" s="335">
        <v>0</v>
      </c>
      <c r="N192" s="335">
        <v>0</v>
      </c>
      <c r="O192" s="336">
        <v>0</v>
      </c>
    </row>
    <row r="193" spans="1:15" ht="30" x14ac:dyDescent="0.25">
      <c r="A193" s="847"/>
      <c r="B193" s="348" t="s">
        <v>965</v>
      </c>
      <c r="C193" s="652">
        <v>0</v>
      </c>
      <c r="D193" s="128" t="s">
        <v>88</v>
      </c>
      <c r="E193" s="335">
        <v>0</v>
      </c>
      <c r="F193" s="335">
        <v>0</v>
      </c>
      <c r="G193" s="335">
        <v>0</v>
      </c>
      <c r="H193" s="335">
        <v>0</v>
      </c>
      <c r="I193" s="335">
        <v>0</v>
      </c>
      <c r="J193" s="335">
        <v>0</v>
      </c>
      <c r="K193" s="335">
        <v>0</v>
      </c>
      <c r="L193" s="335">
        <v>0</v>
      </c>
      <c r="M193" s="653">
        <v>1</v>
      </c>
      <c r="N193" s="335">
        <v>0</v>
      </c>
      <c r="O193" s="336">
        <v>0</v>
      </c>
    </row>
    <row r="194" spans="1:15" ht="39" customHeight="1" thickBot="1" x14ac:dyDescent="0.3">
      <c r="A194" s="848"/>
      <c r="B194" s="344" t="s">
        <v>974</v>
      </c>
      <c r="C194" s="309">
        <v>1</v>
      </c>
      <c r="D194" s="128" t="s">
        <v>723</v>
      </c>
      <c r="E194" s="132">
        <v>0</v>
      </c>
      <c r="F194" s="132">
        <v>1</v>
      </c>
      <c r="G194" s="132">
        <v>0</v>
      </c>
      <c r="H194" s="132">
        <v>0</v>
      </c>
      <c r="I194" s="132">
        <v>0</v>
      </c>
      <c r="J194" s="132">
        <v>0</v>
      </c>
      <c r="K194" s="132">
        <v>0</v>
      </c>
      <c r="L194" s="132">
        <v>0</v>
      </c>
      <c r="M194" s="132">
        <v>1</v>
      </c>
      <c r="N194" s="132">
        <v>0</v>
      </c>
      <c r="O194" s="308">
        <v>0</v>
      </c>
    </row>
    <row r="195" spans="1:15" ht="24" customHeight="1" x14ac:dyDescent="0.25">
      <c r="A195" s="20" t="s">
        <v>1071</v>
      </c>
      <c r="B195" s="835"/>
      <c r="C195" s="836"/>
      <c r="D195" s="836"/>
      <c r="E195" s="836"/>
      <c r="F195" s="836"/>
      <c r="G195" s="836"/>
      <c r="H195" s="836"/>
      <c r="I195" s="836"/>
      <c r="J195" s="836"/>
      <c r="K195" s="836"/>
      <c r="L195" s="836"/>
      <c r="M195" s="836"/>
      <c r="N195" s="836"/>
      <c r="O195" s="837"/>
    </row>
    <row r="196" spans="1:15" ht="30" x14ac:dyDescent="0.25">
      <c r="A196" s="838" t="s">
        <v>62</v>
      </c>
      <c r="B196" s="342" t="s">
        <v>523</v>
      </c>
      <c r="C196" s="304">
        <v>1</v>
      </c>
      <c r="D196" s="130" t="s">
        <v>987</v>
      </c>
      <c r="E196" s="170">
        <v>1</v>
      </c>
      <c r="F196" s="170">
        <v>1</v>
      </c>
      <c r="G196" s="170">
        <v>1</v>
      </c>
      <c r="H196" s="170">
        <v>1</v>
      </c>
      <c r="I196" s="170">
        <v>1</v>
      </c>
      <c r="J196" s="170">
        <v>1</v>
      </c>
      <c r="K196" s="170">
        <v>1</v>
      </c>
      <c r="L196" s="170">
        <v>1</v>
      </c>
      <c r="M196" s="170">
        <v>1</v>
      </c>
      <c r="N196" s="170">
        <v>1</v>
      </c>
      <c r="O196" s="133">
        <v>0</v>
      </c>
    </row>
    <row r="197" spans="1:15" ht="87" customHeight="1" x14ac:dyDescent="0.25">
      <c r="A197" s="838"/>
      <c r="B197" s="342" t="s">
        <v>524</v>
      </c>
      <c r="C197" s="304">
        <v>1</v>
      </c>
      <c r="D197" s="136" t="s">
        <v>525</v>
      </c>
      <c r="E197" s="327">
        <v>0</v>
      </c>
      <c r="F197" s="170">
        <v>1</v>
      </c>
      <c r="G197" s="327">
        <v>0</v>
      </c>
      <c r="H197" s="327">
        <v>0</v>
      </c>
      <c r="I197" s="327">
        <v>0</v>
      </c>
      <c r="J197" s="327">
        <v>0</v>
      </c>
      <c r="K197" s="327">
        <v>0</v>
      </c>
      <c r="L197" s="327">
        <v>0</v>
      </c>
      <c r="M197" s="170">
        <v>1</v>
      </c>
      <c r="N197" s="130">
        <v>0</v>
      </c>
      <c r="O197" s="133">
        <v>0</v>
      </c>
    </row>
    <row r="198" spans="1:15" ht="78" customHeight="1" x14ac:dyDescent="0.25">
      <c r="A198" s="838"/>
      <c r="B198" s="342" t="s">
        <v>526</v>
      </c>
      <c r="C198" s="304">
        <v>1</v>
      </c>
      <c r="D198" s="328">
        <v>41607</v>
      </c>
      <c r="E198" s="136">
        <v>0</v>
      </c>
      <c r="F198" s="170">
        <v>1</v>
      </c>
      <c r="G198" s="327">
        <v>0</v>
      </c>
      <c r="H198" s="327">
        <v>0</v>
      </c>
      <c r="I198" s="327">
        <v>0</v>
      </c>
      <c r="J198" s="327">
        <v>0</v>
      </c>
      <c r="K198" s="327">
        <v>0</v>
      </c>
      <c r="L198" s="327">
        <v>0</v>
      </c>
      <c r="M198" s="170">
        <v>1</v>
      </c>
      <c r="N198" s="170">
        <v>1</v>
      </c>
      <c r="O198" s="133">
        <v>0</v>
      </c>
    </row>
    <row r="199" spans="1:15" ht="34.5" customHeight="1" x14ac:dyDescent="0.25">
      <c r="A199" s="839" t="s">
        <v>63</v>
      </c>
      <c r="B199" s="342" t="s">
        <v>527</v>
      </c>
      <c r="C199" s="304">
        <v>1</v>
      </c>
      <c r="D199" s="327" t="s">
        <v>528</v>
      </c>
      <c r="E199" s="170">
        <v>1</v>
      </c>
      <c r="F199" s="170">
        <v>1</v>
      </c>
      <c r="G199" s="170">
        <v>1</v>
      </c>
      <c r="H199" s="170">
        <v>1</v>
      </c>
      <c r="I199" s="170">
        <v>1</v>
      </c>
      <c r="J199" s="170">
        <v>1</v>
      </c>
      <c r="K199" s="170">
        <v>1</v>
      </c>
      <c r="L199" s="170">
        <v>1</v>
      </c>
      <c r="M199" s="130">
        <v>0</v>
      </c>
      <c r="N199" s="130">
        <v>0</v>
      </c>
      <c r="O199" s="133">
        <v>0</v>
      </c>
    </row>
    <row r="200" spans="1:15" ht="38.25" customHeight="1" x14ac:dyDescent="0.25">
      <c r="A200" s="840"/>
      <c r="B200" s="342" t="s">
        <v>529</v>
      </c>
      <c r="C200" s="304">
        <v>1</v>
      </c>
      <c r="D200" s="327" t="s">
        <v>84</v>
      </c>
      <c r="E200" s="170">
        <v>1</v>
      </c>
      <c r="F200" s="170">
        <v>1</v>
      </c>
      <c r="G200" s="170">
        <v>1</v>
      </c>
      <c r="H200" s="170">
        <v>1</v>
      </c>
      <c r="I200" s="170">
        <v>1</v>
      </c>
      <c r="J200" s="170">
        <v>1</v>
      </c>
      <c r="K200" s="170">
        <v>1</v>
      </c>
      <c r="L200" s="170">
        <v>1</v>
      </c>
      <c r="M200" s="130">
        <v>0</v>
      </c>
      <c r="N200" s="130">
        <v>0</v>
      </c>
      <c r="O200" s="133">
        <v>0</v>
      </c>
    </row>
    <row r="201" spans="1:15" ht="32.25" customHeight="1" x14ac:dyDescent="0.25">
      <c r="A201" s="838" t="s">
        <v>530</v>
      </c>
      <c r="B201" s="342" t="s">
        <v>158</v>
      </c>
      <c r="C201" s="310">
        <v>1</v>
      </c>
      <c r="D201" s="130" t="s">
        <v>998</v>
      </c>
      <c r="E201" s="170">
        <v>1</v>
      </c>
      <c r="F201" s="130">
        <v>0</v>
      </c>
      <c r="G201" s="170">
        <v>1</v>
      </c>
      <c r="H201" s="170">
        <v>1</v>
      </c>
      <c r="I201" s="170">
        <v>1</v>
      </c>
      <c r="J201" s="170">
        <v>1</v>
      </c>
      <c r="K201" s="170">
        <v>1</v>
      </c>
      <c r="L201" s="170">
        <v>1</v>
      </c>
      <c r="M201" s="130">
        <v>0</v>
      </c>
      <c r="N201" s="130">
        <v>0</v>
      </c>
      <c r="O201" s="133">
        <v>0</v>
      </c>
    </row>
    <row r="202" spans="1:15" ht="24" customHeight="1" x14ac:dyDescent="0.25">
      <c r="A202" s="838"/>
      <c r="B202" s="342" t="s">
        <v>442</v>
      </c>
      <c r="C202" s="85">
        <v>0</v>
      </c>
      <c r="D202" s="130"/>
      <c r="E202" s="130">
        <v>0</v>
      </c>
      <c r="F202" s="130">
        <v>0</v>
      </c>
      <c r="G202" s="130">
        <v>0</v>
      </c>
      <c r="H202" s="130">
        <v>0</v>
      </c>
      <c r="I202" s="130">
        <v>0</v>
      </c>
      <c r="J202" s="130">
        <v>0</v>
      </c>
      <c r="K202" s="130">
        <v>0</v>
      </c>
      <c r="L202" s="130">
        <v>0</v>
      </c>
      <c r="M202" s="170">
        <v>1</v>
      </c>
      <c r="N202" s="130">
        <v>0</v>
      </c>
      <c r="O202" s="133">
        <v>0</v>
      </c>
    </row>
    <row r="203" spans="1:15" ht="30" x14ac:dyDescent="0.25">
      <c r="A203" s="838"/>
      <c r="B203" s="342" t="s">
        <v>531</v>
      </c>
      <c r="C203" s="310">
        <v>0</v>
      </c>
      <c r="D203" s="130"/>
      <c r="E203" s="130">
        <v>0</v>
      </c>
      <c r="F203" s="170">
        <v>1</v>
      </c>
      <c r="G203" s="170">
        <v>1</v>
      </c>
      <c r="H203" s="170">
        <v>1</v>
      </c>
      <c r="I203" s="170">
        <v>1</v>
      </c>
      <c r="J203" s="170">
        <v>1</v>
      </c>
      <c r="K203" s="170">
        <v>1</v>
      </c>
      <c r="L203" s="170">
        <v>1</v>
      </c>
      <c r="M203" s="170">
        <v>1</v>
      </c>
      <c r="N203" s="170">
        <v>1</v>
      </c>
      <c r="O203" s="133">
        <v>0</v>
      </c>
    </row>
    <row r="204" spans="1:15" ht="21.75" customHeight="1" x14ac:dyDescent="0.25">
      <c r="A204" s="838"/>
      <c r="B204" s="342" t="s">
        <v>449</v>
      </c>
      <c r="C204" s="310">
        <v>1</v>
      </c>
      <c r="D204" s="130" t="s">
        <v>532</v>
      </c>
      <c r="E204" s="130">
        <v>0</v>
      </c>
      <c r="F204" s="130">
        <v>0</v>
      </c>
      <c r="G204" s="130">
        <v>0</v>
      </c>
      <c r="H204" s="170">
        <v>1</v>
      </c>
      <c r="I204" s="170">
        <v>1</v>
      </c>
      <c r="J204" s="170">
        <v>1</v>
      </c>
      <c r="K204" s="130">
        <v>0</v>
      </c>
      <c r="L204" s="130">
        <v>0</v>
      </c>
      <c r="M204" s="130">
        <v>0</v>
      </c>
      <c r="N204" s="130">
        <v>0</v>
      </c>
      <c r="O204" s="133">
        <v>0</v>
      </c>
    </row>
    <row r="205" spans="1:15" ht="30" x14ac:dyDescent="0.25">
      <c r="A205" s="838"/>
      <c r="B205" s="342" t="s">
        <v>447</v>
      </c>
      <c r="C205" s="310">
        <v>1</v>
      </c>
      <c r="D205" s="130" t="s">
        <v>533</v>
      </c>
      <c r="E205" s="130">
        <v>0</v>
      </c>
      <c r="F205" s="130">
        <v>0</v>
      </c>
      <c r="G205" s="130">
        <v>0</v>
      </c>
      <c r="H205" s="170">
        <v>1</v>
      </c>
      <c r="I205" s="170">
        <v>1</v>
      </c>
      <c r="J205" s="170">
        <v>1</v>
      </c>
      <c r="K205" s="130">
        <v>0</v>
      </c>
      <c r="L205" s="130">
        <v>0</v>
      </c>
      <c r="M205" s="130">
        <v>0</v>
      </c>
      <c r="N205" s="130">
        <v>0</v>
      </c>
      <c r="O205" s="133">
        <v>0</v>
      </c>
    </row>
    <row r="206" spans="1:15" ht="23.25" customHeight="1" x14ac:dyDescent="0.25">
      <c r="A206" s="838" t="s">
        <v>66</v>
      </c>
      <c r="B206" s="342" t="s">
        <v>534</v>
      </c>
      <c r="C206" s="310">
        <v>1</v>
      </c>
      <c r="D206" s="313" t="s">
        <v>535</v>
      </c>
      <c r="E206" s="170">
        <v>1</v>
      </c>
      <c r="F206" s="130">
        <v>0</v>
      </c>
      <c r="G206" s="130">
        <v>0</v>
      </c>
      <c r="H206" s="130">
        <v>0</v>
      </c>
      <c r="I206" s="130">
        <v>0</v>
      </c>
      <c r="J206" s="130">
        <v>0</v>
      </c>
      <c r="K206" s="170">
        <v>1</v>
      </c>
      <c r="L206" s="130">
        <v>0</v>
      </c>
      <c r="M206" s="130">
        <v>0</v>
      </c>
      <c r="N206" s="130">
        <v>0</v>
      </c>
      <c r="O206" s="133">
        <v>0</v>
      </c>
    </row>
    <row r="207" spans="1:15" ht="21" customHeight="1" x14ac:dyDescent="0.25">
      <c r="A207" s="838"/>
      <c r="B207" s="341" t="s">
        <v>443</v>
      </c>
      <c r="C207" s="310">
        <v>1</v>
      </c>
      <c r="D207" s="313" t="s">
        <v>536</v>
      </c>
      <c r="E207" s="128">
        <v>0</v>
      </c>
      <c r="F207" s="128">
        <v>0</v>
      </c>
      <c r="G207" s="128">
        <v>0</v>
      </c>
      <c r="H207" s="207">
        <v>1</v>
      </c>
      <c r="I207" s="207">
        <v>1</v>
      </c>
      <c r="J207" s="207">
        <v>1</v>
      </c>
      <c r="K207" s="128">
        <v>0</v>
      </c>
      <c r="L207" s="207">
        <v>1</v>
      </c>
      <c r="M207" s="207">
        <v>1</v>
      </c>
      <c r="N207" s="130">
        <v>0</v>
      </c>
      <c r="O207" s="133">
        <v>0</v>
      </c>
    </row>
    <row r="208" spans="1:15" ht="34.5" customHeight="1" x14ac:dyDescent="0.25">
      <c r="A208" s="248" t="s">
        <v>65</v>
      </c>
      <c r="B208" s="342" t="s">
        <v>537</v>
      </c>
      <c r="C208" s="310">
        <v>1</v>
      </c>
      <c r="D208" s="130" t="s">
        <v>538</v>
      </c>
      <c r="E208" s="170">
        <v>1</v>
      </c>
      <c r="F208" s="170">
        <v>1</v>
      </c>
      <c r="G208" s="170">
        <v>1</v>
      </c>
      <c r="H208" s="170">
        <v>1</v>
      </c>
      <c r="I208" s="170">
        <v>1</v>
      </c>
      <c r="J208" s="170">
        <v>1</v>
      </c>
      <c r="K208" s="170">
        <v>1</v>
      </c>
      <c r="L208" s="170">
        <v>1</v>
      </c>
      <c r="M208" s="170">
        <v>1</v>
      </c>
      <c r="N208" s="170">
        <v>1</v>
      </c>
      <c r="O208" s="133">
        <v>0</v>
      </c>
    </row>
    <row r="209" spans="1:15" ht="22.5" customHeight="1" thickBot="1" x14ac:dyDescent="0.3">
      <c r="A209" s="250" t="s">
        <v>67</v>
      </c>
      <c r="B209" s="346" t="s">
        <v>539</v>
      </c>
      <c r="C209" s="316">
        <v>1</v>
      </c>
      <c r="D209" s="329" t="s">
        <v>540</v>
      </c>
      <c r="E209" s="318">
        <v>1</v>
      </c>
      <c r="F209" s="144">
        <v>0</v>
      </c>
      <c r="G209" s="144">
        <v>0</v>
      </c>
      <c r="H209" s="318">
        <v>1</v>
      </c>
      <c r="I209" s="318">
        <v>1</v>
      </c>
      <c r="J209" s="318">
        <v>1</v>
      </c>
      <c r="K209" s="318">
        <v>1</v>
      </c>
      <c r="L209" s="144">
        <v>0</v>
      </c>
      <c r="M209" s="144">
        <v>0</v>
      </c>
      <c r="N209" s="144">
        <v>0</v>
      </c>
      <c r="O209" s="319">
        <v>0</v>
      </c>
    </row>
    <row r="210" spans="1:15" ht="29.25" customHeight="1" x14ac:dyDescent="0.25">
      <c r="A210" s="4" t="s">
        <v>1072</v>
      </c>
      <c r="B210" s="841"/>
      <c r="C210" s="842"/>
      <c r="D210" s="842"/>
      <c r="E210" s="842"/>
      <c r="F210" s="842"/>
      <c r="G210" s="842"/>
      <c r="H210" s="842"/>
      <c r="I210" s="842"/>
      <c r="J210" s="842"/>
      <c r="K210" s="842"/>
      <c r="L210" s="842"/>
      <c r="M210" s="842"/>
      <c r="N210" s="842"/>
      <c r="O210" s="843"/>
    </row>
    <row r="211" spans="1:15" ht="30" x14ac:dyDescent="0.25">
      <c r="A211" s="833" t="s">
        <v>68</v>
      </c>
      <c r="B211" s="341" t="s">
        <v>541</v>
      </c>
      <c r="C211" s="303">
        <v>1</v>
      </c>
      <c r="D211" s="330">
        <v>38210</v>
      </c>
      <c r="E211" s="170">
        <v>1</v>
      </c>
      <c r="F211" s="130">
        <v>0</v>
      </c>
      <c r="G211" s="170">
        <v>1</v>
      </c>
      <c r="H211" s="170">
        <v>1</v>
      </c>
      <c r="I211" s="170">
        <v>1</v>
      </c>
      <c r="J211" s="170">
        <v>1</v>
      </c>
      <c r="K211" s="170">
        <v>1</v>
      </c>
      <c r="L211" s="130">
        <v>0</v>
      </c>
      <c r="M211" s="130">
        <v>0</v>
      </c>
      <c r="N211" s="130">
        <v>0</v>
      </c>
      <c r="O211" s="133">
        <v>0</v>
      </c>
    </row>
    <row r="212" spans="1:15" x14ac:dyDescent="0.25">
      <c r="A212" s="844"/>
      <c r="B212" s="341" t="s">
        <v>542</v>
      </c>
      <c r="C212" s="303">
        <v>1</v>
      </c>
      <c r="D212" s="330">
        <v>41126</v>
      </c>
      <c r="E212" s="130">
        <v>0</v>
      </c>
      <c r="F212" s="130">
        <v>0</v>
      </c>
      <c r="G212" s="130">
        <v>0</v>
      </c>
      <c r="H212" s="130">
        <v>0</v>
      </c>
      <c r="I212" s="130">
        <v>0</v>
      </c>
      <c r="J212" s="130">
        <v>0</v>
      </c>
      <c r="K212" s="130">
        <v>0</v>
      </c>
      <c r="L212" s="130">
        <v>0</v>
      </c>
      <c r="M212" s="170">
        <v>1</v>
      </c>
      <c r="N212" s="130">
        <v>0</v>
      </c>
      <c r="O212" s="133">
        <v>0</v>
      </c>
    </row>
    <row r="213" spans="1:15" x14ac:dyDescent="0.25">
      <c r="A213" s="844"/>
      <c r="B213" s="341" t="s">
        <v>514</v>
      </c>
      <c r="C213" s="303">
        <v>1</v>
      </c>
      <c r="D213" s="330">
        <v>41715</v>
      </c>
      <c r="E213" s="130">
        <v>0</v>
      </c>
      <c r="F213" s="130">
        <v>0</v>
      </c>
      <c r="G213" s="130">
        <v>0</v>
      </c>
      <c r="H213" s="130">
        <v>0</v>
      </c>
      <c r="I213" s="130">
        <v>0</v>
      </c>
      <c r="J213" s="130">
        <v>0</v>
      </c>
      <c r="K213" s="130">
        <v>0</v>
      </c>
      <c r="L213" s="130">
        <v>0</v>
      </c>
      <c r="M213" s="130">
        <v>0</v>
      </c>
      <c r="N213" s="170">
        <v>1</v>
      </c>
      <c r="O213" s="133">
        <v>0</v>
      </c>
    </row>
    <row r="214" spans="1:15" x14ac:dyDescent="0.25">
      <c r="A214" s="844"/>
      <c r="B214" s="341" t="s">
        <v>543</v>
      </c>
      <c r="C214" s="303">
        <v>1</v>
      </c>
      <c r="D214" s="330">
        <v>41388</v>
      </c>
      <c r="E214" s="130">
        <v>0</v>
      </c>
      <c r="F214" s="130">
        <v>0</v>
      </c>
      <c r="G214" s="130">
        <v>0</v>
      </c>
      <c r="H214" s="170">
        <v>1</v>
      </c>
      <c r="I214" s="170">
        <v>1</v>
      </c>
      <c r="J214" s="170">
        <v>1</v>
      </c>
      <c r="K214" s="130">
        <v>0</v>
      </c>
      <c r="L214" s="130">
        <v>0</v>
      </c>
      <c r="M214" s="130">
        <v>0</v>
      </c>
      <c r="N214" s="130">
        <v>0</v>
      </c>
      <c r="O214" s="133">
        <v>0</v>
      </c>
    </row>
    <row r="215" spans="1:15" ht="30" x14ac:dyDescent="0.25">
      <c r="A215" s="844"/>
      <c r="B215" s="341" t="s">
        <v>544</v>
      </c>
      <c r="C215" s="303">
        <v>1</v>
      </c>
      <c r="D215" s="330">
        <v>41393</v>
      </c>
      <c r="E215" s="130">
        <v>0</v>
      </c>
      <c r="F215" s="130">
        <v>0</v>
      </c>
      <c r="G215" s="130">
        <v>0</v>
      </c>
      <c r="H215" s="170">
        <v>1</v>
      </c>
      <c r="I215" s="170">
        <v>1</v>
      </c>
      <c r="J215" s="170">
        <v>1</v>
      </c>
      <c r="K215" s="130">
        <v>0</v>
      </c>
      <c r="L215" s="130">
        <v>0</v>
      </c>
      <c r="M215" s="130">
        <v>0</v>
      </c>
      <c r="N215" s="130">
        <v>0</v>
      </c>
      <c r="O215" s="133">
        <v>0</v>
      </c>
    </row>
    <row r="216" spans="1:15" x14ac:dyDescent="0.25">
      <c r="A216" s="845"/>
      <c r="B216" s="341" t="s">
        <v>467</v>
      </c>
      <c r="C216" s="303">
        <v>1</v>
      </c>
      <c r="D216" s="330">
        <v>41855</v>
      </c>
      <c r="E216" s="130">
        <v>0</v>
      </c>
      <c r="F216" s="130">
        <v>0</v>
      </c>
      <c r="G216" s="130">
        <v>0</v>
      </c>
      <c r="H216" s="130">
        <v>0</v>
      </c>
      <c r="I216" s="130">
        <v>0</v>
      </c>
      <c r="J216" s="130">
        <v>0</v>
      </c>
      <c r="K216" s="130">
        <v>0</v>
      </c>
      <c r="L216" s="130">
        <v>0</v>
      </c>
      <c r="M216" s="170">
        <v>1</v>
      </c>
      <c r="N216" s="130">
        <v>0</v>
      </c>
      <c r="O216" s="133">
        <v>0</v>
      </c>
    </row>
    <row r="217" spans="1:15" x14ac:dyDescent="0.25">
      <c r="A217" s="833" t="s">
        <v>69</v>
      </c>
      <c r="B217" s="342" t="s">
        <v>545</v>
      </c>
      <c r="C217" s="331">
        <v>1</v>
      </c>
      <c r="D217" s="211" t="s">
        <v>88</v>
      </c>
      <c r="E217" s="170">
        <v>1</v>
      </c>
      <c r="F217" s="130">
        <v>0</v>
      </c>
      <c r="G217" s="130">
        <v>0</v>
      </c>
      <c r="H217" s="170">
        <v>1</v>
      </c>
      <c r="I217" s="170">
        <v>1</v>
      </c>
      <c r="J217" s="170">
        <v>1</v>
      </c>
      <c r="K217" s="130">
        <v>0</v>
      </c>
      <c r="L217" s="170">
        <v>1</v>
      </c>
      <c r="M217" s="130">
        <v>0</v>
      </c>
      <c r="N217" s="170">
        <v>1</v>
      </c>
      <c r="O217" s="133">
        <v>0</v>
      </c>
    </row>
    <row r="218" spans="1:15" x14ac:dyDescent="0.25">
      <c r="A218" s="845"/>
      <c r="B218" s="342" t="s">
        <v>546</v>
      </c>
      <c r="C218" s="331">
        <v>1</v>
      </c>
      <c r="D218" s="211" t="s">
        <v>88</v>
      </c>
      <c r="E218" s="170">
        <v>1</v>
      </c>
      <c r="F218" s="130">
        <v>0</v>
      </c>
      <c r="G218" s="130">
        <v>0</v>
      </c>
      <c r="H218" s="170">
        <v>1</v>
      </c>
      <c r="I218" s="170">
        <v>1</v>
      </c>
      <c r="J218" s="170">
        <v>1</v>
      </c>
      <c r="K218" s="130">
        <v>0</v>
      </c>
      <c r="L218" s="170">
        <v>1</v>
      </c>
      <c r="M218" s="130">
        <v>0</v>
      </c>
      <c r="N218" s="170">
        <v>1</v>
      </c>
      <c r="O218" s="133">
        <v>0</v>
      </c>
    </row>
    <row r="219" spans="1:15" ht="24" customHeight="1" x14ac:dyDescent="0.25">
      <c r="A219" s="294" t="s">
        <v>70</v>
      </c>
      <c r="B219" s="342" t="s">
        <v>483</v>
      </c>
      <c r="C219" s="304">
        <v>1</v>
      </c>
      <c r="D219" s="130" t="s">
        <v>547</v>
      </c>
      <c r="E219" s="170">
        <v>1</v>
      </c>
      <c r="F219" s="170">
        <v>1</v>
      </c>
      <c r="G219" s="170">
        <v>1</v>
      </c>
      <c r="H219" s="170">
        <v>1</v>
      </c>
      <c r="I219" s="170">
        <v>1</v>
      </c>
      <c r="J219" s="170">
        <v>1</v>
      </c>
      <c r="K219" s="170">
        <v>1</v>
      </c>
      <c r="L219" s="170">
        <v>1</v>
      </c>
      <c r="M219" s="170">
        <v>1</v>
      </c>
      <c r="N219" s="195">
        <v>1</v>
      </c>
      <c r="O219" s="133">
        <v>0</v>
      </c>
    </row>
    <row r="220" spans="1:15" ht="24.75" customHeight="1" x14ac:dyDescent="0.25">
      <c r="A220" s="833" t="s">
        <v>71</v>
      </c>
      <c r="B220" s="341" t="s">
        <v>548</v>
      </c>
      <c r="C220" s="303">
        <v>1</v>
      </c>
      <c r="D220" s="128" t="s">
        <v>1016</v>
      </c>
      <c r="E220" s="207">
        <v>1</v>
      </c>
      <c r="F220" s="128">
        <v>0</v>
      </c>
      <c r="G220" s="207">
        <v>1</v>
      </c>
      <c r="H220" s="128">
        <v>0</v>
      </c>
      <c r="I220" s="128">
        <v>0</v>
      </c>
      <c r="J220" s="128">
        <v>0</v>
      </c>
      <c r="K220" s="128">
        <v>0</v>
      </c>
      <c r="L220" s="128">
        <v>0</v>
      </c>
      <c r="M220" s="128">
        <v>0</v>
      </c>
      <c r="N220" s="128">
        <v>0</v>
      </c>
      <c r="O220" s="192">
        <v>1</v>
      </c>
    </row>
    <row r="221" spans="1:15" ht="30" x14ac:dyDescent="0.25">
      <c r="A221" s="844"/>
      <c r="B221" s="341" t="s">
        <v>549</v>
      </c>
      <c r="C221" s="303">
        <v>1</v>
      </c>
      <c r="D221" s="128" t="s">
        <v>1016</v>
      </c>
      <c r="E221" s="207">
        <v>1</v>
      </c>
      <c r="F221" s="128">
        <v>0</v>
      </c>
      <c r="G221" s="128">
        <v>1</v>
      </c>
      <c r="H221" s="207">
        <v>1</v>
      </c>
      <c r="I221" s="207">
        <v>1</v>
      </c>
      <c r="J221" s="207">
        <v>1</v>
      </c>
      <c r="K221" s="128">
        <v>0</v>
      </c>
      <c r="L221" s="128">
        <v>0</v>
      </c>
      <c r="M221" s="128">
        <v>0</v>
      </c>
      <c r="N221" s="130">
        <v>0</v>
      </c>
      <c r="O221" s="192">
        <v>1</v>
      </c>
    </row>
    <row r="222" spans="1:15" ht="24" customHeight="1" x14ac:dyDescent="0.25">
      <c r="A222" s="844"/>
      <c r="B222" s="341" t="s">
        <v>1017</v>
      </c>
      <c r="C222" s="331">
        <v>1</v>
      </c>
      <c r="D222" s="211" t="s">
        <v>1018</v>
      </c>
      <c r="E222" s="128">
        <v>0</v>
      </c>
      <c r="F222" s="128">
        <v>0</v>
      </c>
      <c r="G222" s="128">
        <v>0</v>
      </c>
      <c r="H222" s="128">
        <v>0</v>
      </c>
      <c r="I222" s="128">
        <v>0</v>
      </c>
      <c r="J222" s="128">
        <v>0</v>
      </c>
      <c r="K222" s="128">
        <v>0</v>
      </c>
      <c r="L222" s="128">
        <v>0</v>
      </c>
      <c r="M222" s="128">
        <v>0</v>
      </c>
      <c r="N222" s="170">
        <v>1</v>
      </c>
      <c r="O222" s="133">
        <v>0</v>
      </c>
    </row>
    <row r="223" spans="1:15" ht="34.5" customHeight="1" x14ac:dyDescent="0.25">
      <c r="A223" s="844"/>
      <c r="B223" s="341" t="s">
        <v>449</v>
      </c>
      <c r="C223" s="331">
        <v>1</v>
      </c>
      <c r="D223" s="211" t="s">
        <v>550</v>
      </c>
      <c r="E223" s="128">
        <v>0</v>
      </c>
      <c r="F223" s="128">
        <v>0</v>
      </c>
      <c r="G223" s="128">
        <v>0</v>
      </c>
      <c r="H223" s="207">
        <v>1</v>
      </c>
      <c r="I223" s="207">
        <v>1</v>
      </c>
      <c r="J223" s="207">
        <v>1</v>
      </c>
      <c r="K223" s="128">
        <v>0</v>
      </c>
      <c r="L223" s="128">
        <v>0</v>
      </c>
      <c r="M223" s="128">
        <v>0</v>
      </c>
      <c r="N223" s="128">
        <v>0</v>
      </c>
      <c r="O223" s="206">
        <v>0</v>
      </c>
    </row>
    <row r="224" spans="1:15" ht="35.25" customHeight="1" x14ac:dyDescent="0.25">
      <c r="A224" s="845"/>
      <c r="B224" s="341" t="s">
        <v>447</v>
      </c>
      <c r="C224" s="331">
        <v>1</v>
      </c>
      <c r="D224" s="211" t="s">
        <v>551</v>
      </c>
      <c r="E224" s="128">
        <v>0</v>
      </c>
      <c r="F224" s="128">
        <v>0</v>
      </c>
      <c r="G224" s="128">
        <v>0</v>
      </c>
      <c r="H224" s="207">
        <v>1</v>
      </c>
      <c r="I224" s="207">
        <v>1</v>
      </c>
      <c r="J224" s="207">
        <v>1</v>
      </c>
      <c r="K224" s="128">
        <v>0</v>
      </c>
      <c r="L224" s="128">
        <v>0</v>
      </c>
      <c r="M224" s="128">
        <v>0</v>
      </c>
      <c r="N224" s="128">
        <v>0</v>
      </c>
      <c r="O224" s="206">
        <v>0</v>
      </c>
    </row>
    <row r="225" spans="1:15" ht="37.5" customHeight="1" x14ac:dyDescent="0.25">
      <c r="A225" s="294" t="s">
        <v>72</v>
      </c>
      <c r="B225" s="341" t="s">
        <v>419</v>
      </c>
      <c r="C225" s="310">
        <v>1</v>
      </c>
      <c r="D225" s="313" t="s">
        <v>1026</v>
      </c>
      <c r="E225" s="207">
        <v>1</v>
      </c>
      <c r="F225" s="207">
        <v>1</v>
      </c>
      <c r="G225" s="207">
        <v>1</v>
      </c>
      <c r="H225" s="207">
        <v>1</v>
      </c>
      <c r="I225" s="207">
        <v>1</v>
      </c>
      <c r="J225" s="207">
        <v>1</v>
      </c>
      <c r="K225" s="207">
        <v>1</v>
      </c>
      <c r="L225" s="207">
        <v>1</v>
      </c>
      <c r="M225" s="207">
        <v>1</v>
      </c>
      <c r="N225" s="207">
        <v>1</v>
      </c>
      <c r="O225" s="192">
        <v>1</v>
      </c>
    </row>
    <row r="226" spans="1:15" ht="34.5" customHeight="1" x14ac:dyDescent="0.25">
      <c r="A226" s="298" t="s">
        <v>73</v>
      </c>
      <c r="B226" s="341" t="s">
        <v>552</v>
      </c>
      <c r="C226" s="303">
        <v>1</v>
      </c>
      <c r="D226" s="128" t="s">
        <v>553</v>
      </c>
      <c r="E226" s="207">
        <v>1</v>
      </c>
      <c r="F226" s="207">
        <v>1</v>
      </c>
      <c r="G226" s="207">
        <v>1</v>
      </c>
      <c r="H226" s="128">
        <v>0</v>
      </c>
      <c r="I226" s="128">
        <v>0</v>
      </c>
      <c r="J226" s="128">
        <v>0</v>
      </c>
      <c r="K226" s="207">
        <v>1</v>
      </c>
      <c r="L226" s="207">
        <v>1</v>
      </c>
      <c r="M226" s="207">
        <v>1</v>
      </c>
      <c r="N226" s="207">
        <v>1</v>
      </c>
      <c r="O226" s="133">
        <v>0</v>
      </c>
    </row>
    <row r="227" spans="1:15" x14ac:dyDescent="0.25">
      <c r="A227" s="833" t="s">
        <v>74</v>
      </c>
      <c r="B227" s="341" t="s">
        <v>554</v>
      </c>
      <c r="C227" s="332">
        <v>1</v>
      </c>
      <c r="D227" s="666" t="s">
        <v>1046</v>
      </c>
      <c r="E227" s="334">
        <v>1</v>
      </c>
      <c r="F227" s="334">
        <v>1</v>
      </c>
      <c r="G227" s="334">
        <v>1</v>
      </c>
      <c r="H227" s="334">
        <v>1</v>
      </c>
      <c r="I227" s="334">
        <v>1</v>
      </c>
      <c r="J227" s="334">
        <v>1</v>
      </c>
      <c r="K227" s="334">
        <v>1</v>
      </c>
      <c r="L227" s="334">
        <v>1</v>
      </c>
      <c r="M227" s="334">
        <v>1</v>
      </c>
      <c r="N227" s="334">
        <v>1</v>
      </c>
      <c r="O227" s="672">
        <v>1</v>
      </c>
    </row>
    <row r="228" spans="1:15" x14ac:dyDescent="0.25">
      <c r="A228" s="844"/>
      <c r="B228" s="341" t="s">
        <v>555</v>
      </c>
      <c r="C228" s="332">
        <v>1</v>
      </c>
      <c r="D228" s="666" t="s">
        <v>1046</v>
      </c>
      <c r="E228" s="334">
        <v>1</v>
      </c>
      <c r="F228" s="334">
        <v>1</v>
      </c>
      <c r="G228" s="334">
        <v>1</v>
      </c>
      <c r="H228" s="334">
        <v>1</v>
      </c>
      <c r="I228" s="334">
        <v>1</v>
      </c>
      <c r="J228" s="334">
        <v>1</v>
      </c>
      <c r="K228" s="334">
        <v>1</v>
      </c>
      <c r="L228" s="334">
        <v>1</v>
      </c>
      <c r="M228" s="334">
        <v>1</v>
      </c>
      <c r="N228" s="334">
        <v>1</v>
      </c>
      <c r="O228" s="672">
        <v>1</v>
      </c>
    </row>
    <row r="229" spans="1:15" x14ac:dyDescent="0.25">
      <c r="A229" s="844"/>
      <c r="B229" s="341" t="s">
        <v>556</v>
      </c>
      <c r="C229" s="332">
        <v>1</v>
      </c>
      <c r="D229" s="666" t="s">
        <v>1046</v>
      </c>
      <c r="E229" s="333">
        <v>1</v>
      </c>
      <c r="F229" s="333">
        <v>1</v>
      </c>
      <c r="G229" s="333">
        <v>1</v>
      </c>
      <c r="H229" s="333">
        <v>1</v>
      </c>
      <c r="I229" s="333">
        <v>1</v>
      </c>
      <c r="J229" s="333">
        <v>1</v>
      </c>
      <c r="K229" s="333">
        <v>1</v>
      </c>
      <c r="L229" s="333">
        <v>1</v>
      </c>
      <c r="M229" s="333">
        <v>1</v>
      </c>
      <c r="N229" s="333">
        <v>1</v>
      </c>
      <c r="O229" s="672">
        <v>1</v>
      </c>
    </row>
    <row r="230" spans="1:15" x14ac:dyDescent="0.25">
      <c r="A230" s="844"/>
      <c r="B230" s="341" t="s">
        <v>400</v>
      </c>
      <c r="C230" s="332">
        <v>1</v>
      </c>
      <c r="D230" s="666" t="s">
        <v>1046</v>
      </c>
      <c r="E230" s="333">
        <v>1</v>
      </c>
      <c r="F230" s="333">
        <v>1</v>
      </c>
      <c r="G230" s="333">
        <v>1</v>
      </c>
      <c r="H230" s="333">
        <v>1</v>
      </c>
      <c r="I230" s="333">
        <v>1</v>
      </c>
      <c r="J230" s="333">
        <v>1</v>
      </c>
      <c r="K230" s="333">
        <v>1</v>
      </c>
      <c r="L230" s="333">
        <v>1</v>
      </c>
      <c r="M230" s="333">
        <v>1</v>
      </c>
      <c r="N230" s="333">
        <v>1</v>
      </c>
      <c r="O230" s="672">
        <v>1</v>
      </c>
    </row>
    <row r="231" spans="1:15" x14ac:dyDescent="0.25">
      <c r="A231" s="845"/>
      <c r="B231" s="341" t="s">
        <v>557</v>
      </c>
      <c r="C231" s="332">
        <v>1</v>
      </c>
      <c r="D231" s="667">
        <v>39458</v>
      </c>
      <c r="E231" s="334">
        <v>1</v>
      </c>
      <c r="F231" s="334">
        <v>1</v>
      </c>
      <c r="G231" s="334">
        <v>1</v>
      </c>
      <c r="H231" s="334">
        <v>1</v>
      </c>
      <c r="I231" s="334">
        <v>1</v>
      </c>
      <c r="J231" s="334">
        <v>1</v>
      </c>
      <c r="K231" s="334">
        <v>1</v>
      </c>
      <c r="L231" s="334">
        <v>1</v>
      </c>
      <c r="M231" s="334">
        <v>1</v>
      </c>
      <c r="N231" s="334">
        <v>1</v>
      </c>
      <c r="O231" s="672">
        <v>1</v>
      </c>
    </row>
    <row r="232" spans="1:15" ht="25.5" x14ac:dyDescent="0.25">
      <c r="A232" s="832" t="s">
        <v>75</v>
      </c>
      <c r="B232" s="341" t="s">
        <v>558</v>
      </c>
      <c r="C232" s="322">
        <v>1</v>
      </c>
      <c r="D232" s="323" t="s">
        <v>559</v>
      </c>
      <c r="E232" s="324">
        <v>1</v>
      </c>
      <c r="F232" s="324">
        <v>1</v>
      </c>
      <c r="G232" s="324">
        <v>1</v>
      </c>
      <c r="H232" s="324">
        <v>1</v>
      </c>
      <c r="I232" s="324">
        <v>1</v>
      </c>
      <c r="J232" s="324">
        <v>1</v>
      </c>
      <c r="K232" s="324">
        <v>1</v>
      </c>
      <c r="L232" s="323">
        <v>0</v>
      </c>
      <c r="M232" s="324">
        <v>1</v>
      </c>
      <c r="N232" s="324">
        <v>1</v>
      </c>
      <c r="O232" s="673">
        <v>0</v>
      </c>
    </row>
    <row r="233" spans="1:15" ht="30" x14ac:dyDescent="0.25">
      <c r="A233" s="832"/>
      <c r="B233" s="341" t="s">
        <v>560</v>
      </c>
      <c r="C233" s="303">
        <v>1</v>
      </c>
      <c r="D233" s="323" t="s">
        <v>559</v>
      </c>
      <c r="E233" s="207">
        <v>1</v>
      </c>
      <c r="F233" s="207">
        <v>1</v>
      </c>
      <c r="G233" s="207">
        <v>1</v>
      </c>
      <c r="H233" s="207">
        <v>1</v>
      </c>
      <c r="I233" s="207">
        <v>1</v>
      </c>
      <c r="J233" s="207">
        <v>1</v>
      </c>
      <c r="K233" s="207">
        <v>1</v>
      </c>
      <c r="L233" s="128">
        <v>0</v>
      </c>
      <c r="M233" s="207">
        <v>1</v>
      </c>
      <c r="N233" s="207">
        <v>1</v>
      </c>
      <c r="O233" s="133">
        <v>0</v>
      </c>
    </row>
    <row r="234" spans="1:15" ht="75" x14ac:dyDescent="0.25">
      <c r="A234" s="833"/>
      <c r="B234" s="348" t="s">
        <v>561</v>
      </c>
      <c r="C234" s="303">
        <v>1</v>
      </c>
      <c r="D234" s="335" t="s">
        <v>562</v>
      </c>
      <c r="E234" s="211">
        <v>0</v>
      </c>
      <c r="F234" s="211">
        <v>0</v>
      </c>
      <c r="G234" s="211">
        <v>0</v>
      </c>
      <c r="H234" s="211">
        <v>0</v>
      </c>
      <c r="I234" s="211">
        <v>0</v>
      </c>
      <c r="J234" s="211">
        <v>0</v>
      </c>
      <c r="K234" s="211">
        <v>0</v>
      </c>
      <c r="L234" s="211">
        <v>0</v>
      </c>
      <c r="M234" s="209">
        <v>1</v>
      </c>
      <c r="N234" s="211">
        <v>0</v>
      </c>
      <c r="O234" s="133">
        <v>0</v>
      </c>
    </row>
    <row r="235" spans="1:15" ht="75.75" thickBot="1" x14ac:dyDescent="0.3">
      <c r="A235" s="834"/>
      <c r="B235" s="349" t="s">
        <v>563</v>
      </c>
      <c r="C235" s="337">
        <v>1</v>
      </c>
      <c r="D235" s="215" t="s">
        <v>564</v>
      </c>
      <c r="E235" s="338">
        <v>0</v>
      </c>
      <c r="F235" s="338">
        <v>0</v>
      </c>
      <c r="G235" s="338">
        <v>0</v>
      </c>
      <c r="H235" s="338">
        <v>0</v>
      </c>
      <c r="I235" s="338">
        <v>0</v>
      </c>
      <c r="J235" s="338">
        <v>0</v>
      </c>
      <c r="K235" s="338">
        <v>0</v>
      </c>
      <c r="L235" s="338">
        <v>0</v>
      </c>
      <c r="M235" s="339">
        <v>1</v>
      </c>
      <c r="N235" s="338">
        <v>0</v>
      </c>
      <c r="O235" s="674">
        <v>0</v>
      </c>
    </row>
  </sheetData>
  <mergeCells count="49">
    <mergeCell ref="A53:A58"/>
    <mergeCell ref="A1:O1"/>
    <mergeCell ref="A3:A4"/>
    <mergeCell ref="B3:B4"/>
    <mergeCell ref="C3:C4"/>
    <mergeCell ref="D3:D4"/>
    <mergeCell ref="E3:O3"/>
    <mergeCell ref="B5:O5"/>
    <mergeCell ref="A18:A26"/>
    <mergeCell ref="A32:A40"/>
    <mergeCell ref="A41:A52"/>
    <mergeCell ref="A6:A17"/>
    <mergeCell ref="A27:A31"/>
    <mergeCell ref="A59:A66"/>
    <mergeCell ref="B67:O67"/>
    <mergeCell ref="A69:A72"/>
    <mergeCell ref="A74:A75"/>
    <mergeCell ref="B78:O78"/>
    <mergeCell ref="A79:A80"/>
    <mergeCell ref="A83:A88"/>
    <mergeCell ref="A89:A92"/>
    <mergeCell ref="B95:O95"/>
    <mergeCell ref="B101:O101"/>
    <mergeCell ref="A103:A105"/>
    <mergeCell ref="A106:A107"/>
    <mergeCell ref="A108:A109"/>
    <mergeCell ref="B170:O170"/>
    <mergeCell ref="B122:O122"/>
    <mergeCell ref="A189:A194"/>
    <mergeCell ref="A111:A113"/>
    <mergeCell ref="B114:O114"/>
    <mergeCell ref="A123:A133"/>
    <mergeCell ref="A134:A145"/>
    <mergeCell ref="A184:A188"/>
    <mergeCell ref="A178:A183"/>
    <mergeCell ref="A158:A169"/>
    <mergeCell ref="A146:A157"/>
    <mergeCell ref="A171:A177"/>
    <mergeCell ref="A232:A235"/>
    <mergeCell ref="B195:O195"/>
    <mergeCell ref="A196:A198"/>
    <mergeCell ref="A199:A200"/>
    <mergeCell ref="A201:A205"/>
    <mergeCell ref="A206:A207"/>
    <mergeCell ref="B210:O210"/>
    <mergeCell ref="A211:A216"/>
    <mergeCell ref="A217:A218"/>
    <mergeCell ref="A220:A224"/>
    <mergeCell ref="A227:A2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11</vt:i4>
      </vt:variant>
    </vt:vector>
  </HeadingPairs>
  <TitlesOfParts>
    <vt:vector size="11" baseType="lpstr">
      <vt:lpstr>0 lapas</vt:lpstr>
      <vt:lpstr>1 lapas</vt:lpstr>
      <vt:lpstr>2 lapas</vt:lpstr>
      <vt:lpstr>3 lapas</vt:lpstr>
      <vt:lpstr>4 lapas</vt:lpstr>
      <vt:lpstr>5 lapas</vt:lpstr>
      <vt:lpstr>6 lapas</vt:lpstr>
      <vt:lpstr>7 lapas</vt:lpstr>
      <vt:lpstr>8 lapas</vt:lpstr>
      <vt:lpstr>9 lapas</vt:lpstr>
      <vt:lpstr>10 lapas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Kamilė Sabaliauskaitė</dc:creator>
  <cp:lastModifiedBy>Kamilė Sabaliauskaitė</cp:lastModifiedBy>
  <dcterms:created xsi:type="dcterms:W3CDTF">2015-07-20T10:45:38Z</dcterms:created>
  <dcterms:modified xsi:type="dcterms:W3CDTF">2016-05-04T06:33:41Z</dcterms:modified>
</cp:coreProperties>
</file>